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699" documentId="120_S{2AC9BD13-BADA-5192-A53E-5A8FF88502F6}" xr6:coauthVersionLast="47" xr6:coauthVersionMax="47" xr10:uidLastSave="{4DC9FE26-26A0-434B-9FD3-8756E31A4070}"/>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D5" i="3"/>
  <c r="D3" i="3"/>
  <c r="D4" i="3"/>
  <c r="I2" i="9"/>
  <c r="B2" i="9"/>
  <c r="B3" i="9"/>
  <c r="B4" i="9"/>
  <c r="B5"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3" i="9"/>
  <c r="I4" i="9"/>
  <c r="I5" i="9"/>
  <c r="G4" i="9"/>
  <c r="G5" i="9"/>
  <c r="L2" i="9"/>
  <c r="L3" i="9"/>
  <c r="L4" i="9"/>
  <c r="L5" i="9"/>
  <c r="J2" i="9"/>
  <c r="J3" i="9"/>
  <c r="J4" i="9"/>
  <c r="J5" i="9"/>
  <c r="G6" i="9"/>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I7" i="9"/>
  <c r="B10"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I6" i="9"/>
  <c r="J6" i="9"/>
  <c r="L6" i="9"/>
  <c r="B7" i="9"/>
  <c r="G7" i="9"/>
  <c r="J7" i="9"/>
  <c r="L7" i="9"/>
  <c r="B8" i="9"/>
  <c r="G8" i="9"/>
  <c r="I8" i="9"/>
  <c r="J8" i="9"/>
  <c r="L8" i="9"/>
  <c r="B9" i="9"/>
  <c r="G9" i="9"/>
  <c r="I9" i="9"/>
  <c r="J9" i="9"/>
  <c r="L9" i="9"/>
  <c r="G10" i="9"/>
  <c r="I10" i="9"/>
  <c r="J10" i="9"/>
  <c r="L10" i="9"/>
  <c r="B11" i="9"/>
  <c r="G11" i="9"/>
  <c r="I11" i="9"/>
  <c r="J11" i="9"/>
  <c r="L11" i="9"/>
  <c r="B12" i="9"/>
  <c r="G12" i="9"/>
  <c r="I12" i="9"/>
  <c r="J12" i="9"/>
  <c r="L12"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<sst xmlns="http://schemas.openxmlformats.org/spreadsheetml/2006/main" count="180278" uniqueCount="39124">
  <si>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</si>
  <si>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</si>
  <si>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</si>
  <si>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</si>
  <si>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</si>
  <si>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</si>
  <si>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</si>
  <si>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</si>
  <si>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</si>
  <si>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</si>
  <si>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</si>
  <si>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</si>
  <si>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</si>
  <si>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</si>
  <si>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</si>
  <si>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</si>
  <si>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</si>
  <si>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</si>
  <si>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</si>
  <si>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</si>
  <si>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</si>
  <si>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</si>
  <si>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</si>
  <si>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</si>
  <si>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</si>
  <si>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</si>
  <si>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</si>
  <si>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</si>
  <si>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</si>
  <si>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</si>
  <si>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</si>
  <si>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</si>
  <si>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</si>
  <si>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</si>
  <si>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</si>
  <si>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</si>
  <si>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</si>
  <si>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</si>
  <si>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</si>
  <si>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</si>
  <si>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</si>
  <si>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</si>
  <si>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</si>
  <si>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</si>
  <si>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</si>
  <si>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</si>
  <si>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</si>
  <si>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</si>
  <si>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</si>
  <si>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</si>
  <si>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</si>
  <si>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</si>
  <si>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</si>
  <si>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</si>
  <si>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</si>
  <si>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</si>
  <si>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</si>
  <si>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</si>
  <si>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</si>
  <si>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</si>
  <si>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</si>
  <si>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</si>
  <si>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</si>
  <si>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</si>
  <si>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</si>
  <si>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</si>
  <si>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</si>
  <si>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</si>
  <si>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</si>
  <si>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</si>
  <si>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</si>
  <si>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</si>
  <si>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</si>
  <si>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</si>
  <si>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</si>
  <si>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</si>
  <si>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</si>
  <si>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</si>
  <si>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</si>
  <si>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</si>
  <si>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</si>
  <si>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</si>
  <si>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</si>
  <si>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</si>
  <si>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</si>
  <si>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</si>
  <si>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</si>
  <si>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</si>
  <si>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</si>
  <si>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</si>
  <si>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</si>
  <si>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</si>
  <si>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</si>
  <si>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</si>
  <si>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</si>
  <si>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</si>
  <si>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</si>
  <si>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</si>
  <si>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</si>
  <si>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</si>
  <si>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</si>
  <si>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</si>
  <si>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</si>
  <si>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</si>
  <si>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</si>
  <si>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</si>
  <si>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</si>
  <si>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</si>
  <si>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</si>
  <si>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</si>
  <si>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</si>
  <si>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</si>
  <si>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</si>
  <si>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</si>
  <si>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</si>
  <si>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</si>
  <si>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</si>
  <si>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</si>
  <si>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</si>
  <si>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</si>
  <si>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</si>
  <si>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</si>
  <si>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</si>
  <si>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</si>
  <si>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</si>
  <si>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</si>
  <si>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</si>
  <si>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</si>
  <si>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</si>
  <si>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</si>
  <si>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</si>
  <si>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</si>
  <si>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</si>
  <si>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</si>
  <si>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</si>
  <si>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</si>
  <si>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</si>
  <si>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</si>
  <si>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</si>
  <si>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</si>
  <si>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</si>
  <si>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</si>
  <si>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</si>
  <si>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</si>
  <si>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</si>
  <si>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</si>
  <si>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</si>
  <si>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</si>
  <si>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</si>
  <si>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</si>
  <si>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</si>
  <si>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</si>
  <si>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</si>
  <si>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</si>
  <si>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</si>
  <si>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</si>
  <si>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</si>
  <si>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</si>
  <si>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</si>
  <si>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</si>
  <si>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</si>
  <si>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</si>
  <si>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</si>
  <si>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</si>
  <si>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</si>
  <si>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</si>
  <si>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</si>
  <si>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</si>
  <si>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</si>
  <si>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</si>
  <si>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</si>
  <si>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</si>
  <si>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</si>
  <si>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</si>
  <si>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</si>
  <si>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</si>
  <si>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</si>
  <si>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</si>
  <si>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</si>
  <si>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</si>
  <si>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</si>
  <si>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</si>
  <si>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</si>
  <si>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</si>
  <si>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</si>
  <si>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</si>
  <si>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</si>
  <si>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</si>
  <si>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</si>
  <si>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</si>
  <si>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</si>
  <si>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</si>
  <si>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</si>
  <si>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</si>
  <si>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</si>
  <si>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</si>
  <si>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</si>
  <si>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</si>
  <si>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</si>
  <si>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</si>
  <si>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</si>
  <si>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</si>
  <si>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</si>
  <si>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</si>
  <si>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</si>
  <si>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</si>
  <si>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</si>
  <si>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</si>
  <si>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</si>
  <si>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</si>
  <si>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</si>
  <si>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</si>
  <si>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</si>
  <si>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</si>
  <si>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</si>
  <si>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</si>
  <si>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</si>
  <si>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</si>
  <si>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</si>
  <si>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</si>
  <si>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</si>
  <si>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</si>
  <si>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</si>
  <si>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</si>
  <si>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</si>
  <si>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</si>
  <si>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</si>
  <si>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</si>
  <si>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</si>
  <si>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</si>
  <si>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</si>
  <si>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</si>
  <si>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</si>
  <si>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</si>
  <si>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</si>
  <si>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</si>
  <si>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</si>
  <si>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</si>
  <si>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</si>
  <si>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</si>
  <si>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</si>
  <si>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</si>
  <si>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</si>
  <si>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</si>
  <si>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</si>
  <si>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</si>
  <si>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</si>
  <si>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</si>
  <si>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</si>
  <si>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</si>
  <si>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</si>
  <si>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</si>
  <si>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</si>
  <si>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</si>
  <si>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</si>
  <si>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</si>
  <si>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</si>
  <si>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</si>
  <si>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</si>
  <si>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</si>
  <si>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</si>
  <si>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</si>
  <si>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</si>
  <si>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</si>
  <si>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</si>
  <si>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</si>
  <si>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</si>
  <si>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</si>
  <si>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</si>
  <si>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</si>
  <si>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</si>
  <si>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</si>
  <si>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</si>
  <si>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</si>
  <si>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</si>
  <si>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</si>
  <si>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</si>
  <si>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</si>
  <si>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</si>
  <si>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</si>
  <si>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</si>
  <si>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</si>
  <si>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</si>
  <si>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</si>
  <si>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</si>
  <si>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</si>
  <si>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</si>
  <si>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</si>
  <si>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</si>
  <si>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</si>
  <si>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</si>
  <si>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</si>
  <si>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</si>
  <si>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</si>
  <si>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</si>
  <si>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</si>
  <si>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</si>
  <si>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</si>
  <si>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</si>
  <si>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</si>
  <si>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</si>
  <si>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</si>
  <si>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</si>
  <si>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</si>
  <si>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</si>
  <si>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</si>
  <si>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</si>
  <si>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</si>
  <si>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</si>
  <si>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</si>
  <si>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</si>
  <si>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</si>
  <si>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</si>
  <si>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</si>
  <si>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</si>
  <si>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</si>
  <si>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</si>
  <si>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</si>
  <si>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</si>
  <si>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</si>
  <si>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</si>
  <si>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</si>
  <si>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</si>
  <si>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</si>
  <si>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</si>
  <si>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</si>
  <si>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</si>
  <si>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</si>
  <si>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</si>
  <si>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</si>
  <si>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</si>
  <si>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</si>
  <si>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</si>
  <si>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</si>
  <si>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</si>
  <si>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</si>
  <si>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</si>
  <si>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</si>
  <si>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</si>
  <si>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</si>
  <si>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</si>
  <si>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</si>
  <si>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</si>
  <si>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</si>
  <si>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</si>
  <si>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</si>
  <si>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</si>
  <si>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</si>
  <si>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</si>
  <si>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</si>
  <si>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</si>
  <si>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</si>
  <si>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</si>
  <si>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</si>
  <si>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</si>
  <si>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</si>
  <si>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</si>
  <si>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</si>
  <si>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</si>
  <si>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</si>
  <si>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</si>
  <si>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</si>
  <si>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</si>
  <si>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</si>
  <si>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</si>
  <si>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</si>
  <si>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</si>
  <si>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</si>
  <si>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</si>
  <si>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</si>
  <si>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</si>
  <si>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</si>
  <si>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</si>
  <si>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</si>
  <si>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</si>
  <si>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</si>
  <si>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</si>
  <si>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</si>
  <si>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</si>
  <si>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</si>
  <si>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</si>
  <si>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</si>
  <si>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</si>
  <si>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</si>
  <si>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</si>
  <si>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</si>
  <si>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</si>
  <si>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</si>
  <si>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</si>
  <si>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</si>
  <si>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</si>
  <si>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</si>
  <si>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</si>
  <si>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</si>
  <si>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</si>
  <si>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</si>
  <si>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</si>
  <si>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</si>
  <si>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</si>
  <si>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</si>
  <si>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</si>
  <si>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</si>
  <si>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</si>
  <si>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</si>
  <si>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</si>
  <si>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</si>
  <si>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</si>
  <si>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</si>
  <si>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</si>
  <si>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</si>
  <si>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</si>
  <si>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</si>
  <si>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</si>
  <si>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</si>
  <si>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</si>
  <si>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</si>
  <si>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</si>
  <si>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</si>
  <si>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</si>
  <si>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</si>
  <si>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</si>
  <si>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</si>
  <si>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</si>
  <si>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</si>
  <si>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</si>
  <si>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</si>
  <si>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</si>
  <si>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</si>
  <si>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</si>
  <si>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</si>
  <si>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</si>
  <si>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</si>
  <si>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</si>
  <si>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</si>
  <si>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</si>
  <si>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</si>
  <si>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</si>
  <si>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</si>
  <si>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</si>
  <si>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</si>
  <si>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</si>
  <si>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</si>
  <si>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</si>
  <si>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</si>
  <si>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</si>
  <si>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</si>
  <si>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</si>
  <si>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</si>
  <si>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</si>
  <si>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</si>
  <si>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</si>
  <si>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</si>
  <si>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</si>
  <si>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</si>
  <si>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</si>
  <si>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</si>
  <si>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</si>
  <si>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</si>
  <si>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</si>
  <si>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</si>
  <si>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</si>
  <si>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</si>
  <si>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</si>
  <si>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</si>
  <si>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</si>
  <si>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</si>
  <si>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</si>
  <si>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</si>
  <si>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</si>
  <si>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</si>
  <si>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</si>
  <si>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</si>
  <si>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</si>
  <si>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</si>
  <si>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</si>
  <si>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</si>
  <si>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</si>
  <si>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</si>
  <si>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</si>
  <si>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</si>
  <si>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</si>
  <si>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</si>
  <si>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</si>
  <si>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</si>
  <si>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</si>
  <si>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</si>
  <si>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</si>
  <si>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</si>
  <si>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</si>
  <si>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</si>
  <si>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</si>
  <si>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</si>
  <si>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</si>
  <si>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</si>
  <si>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</si>
  <si>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</si>
  <si>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</si>
  <si>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</si>
  <si>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</si>
  <si>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</si>
  <si>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</si>
  <si>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</si>
  <si>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</si>
  <si>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</si>
  <si>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</si>
  <si>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</si>
  <si>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</si>
  <si>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</si>
  <si>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</si>
  <si>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</si>
  <si>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</si>
  <si>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</si>
  <si>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</si>
  <si>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</si>
  <si>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</si>
  <si>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</si>
  <si>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</si>
  <si>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</si>
  <si>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</si>
  <si>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</si>
  <si>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</si>
  <si>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</si>
  <si>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</si>
  <si>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</si>
  <si>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</si>
  <si>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</si>
  <si>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</si>
  <si>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</si>
  <si>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</si>
  <si>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</si>
  <si>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</si>
  <si>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</si>
  <si>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</si>
  <si>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</si>
  <si>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</si>
  <si>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</si>
  <si>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</si>
  <si>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</si>
  <si>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</si>
  <si>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</si>
  <si>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</si>
  <si>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</si>
  <si>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</si>
  <si>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</si>
  <si>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</si>
  <si>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</si>
  <si>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</si>
  <si>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</si>
  <si>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</si>
  <si>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</si>
  <si>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</si>
  <si>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</si>
  <si>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</si>
  <si>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</si>
  <si>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</si>
  <si>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</si>
  <si>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</si>
  <si>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</si>
  <si>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</si>
  <si>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</si>
  <si>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</si>
  <si>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</si>
  <si>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</si>
  <si>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</si>
  <si>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</si>
  <si>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</si>
  <si>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</si>
  <si>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</si>
  <si>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</si>
  <si>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</si>
  <si>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</si>
  <si>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</si>
  <si>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</si>
  <si>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</si>
  <si>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</si>
  <si>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</si>
  <si>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</si>
  <si>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</si>
  <si>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</si>
  <si>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</si>
  <si>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</si>
  <si>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</si>
  <si>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</si>
  <si>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</si>
  <si>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</si>
  <si>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</si>
  <si>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</si>
  <si>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</si>
  <si>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</si>
  <si>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</si>
  <si>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</si>
  <si>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</si>
  <si>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</si>
  <si>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</si>
  <si>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</si>
  <si>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</si>
  <si>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</si>
  <si>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</si>
  <si>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</si>
  <si>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</si>
  <si>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</si>
  <si>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</si>
  <si>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</si>
  <si>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</si>
  <si>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</si>
  <si>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</si>
  <si>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</si>
  <si>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</si>
  <si>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</si>
  <si>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</si>
  <si>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</si>
  <si>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</si>
  <si>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</si>
  <si>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</si>
  <si>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</si>
  <si>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</si>
  <si>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</si>
  <si>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</si>
  <si>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</si>
  <si>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</si>
  <si>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</si>
  <si>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</si>
  <si>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</si>
  <si>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</si>
  <si>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</si>
  <si>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</si>
  <si>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</si>
  <si>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</si>
  <si>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</si>
  <si>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</si>
  <si>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</si>
  <si>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</si>
  <si>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</si>
  <si>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</si>
  <si>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</si>
  <si>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</si>
  <si>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</si>
  <si>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</si>
  <si>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</si>
  <si>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</si>
  <si>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</si>
  <si>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</si>
  <si>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</si>
  <si>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</si>
  <si>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</si>
  <si>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</si>
  <si>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</si>
  <si>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</si>
  <si>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</si>
  <si>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</si>
  <si>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</si>
  <si>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</si>
  <si>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</si>
  <si>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</si>
  <si>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</si>
  <si>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</si>
  <si>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</si>
  <si>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</si>
  <si>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</si>
  <si>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</si>
  <si>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</si>
  <si>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</si>
  <si>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</si>
  <si>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</si>
  <si>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</si>
  <si>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</si>
  <si>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</si>
  <si>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</si>
  <si>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</si>
  <si>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</si>
  <si>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</si>
  <si>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</si>
  <si>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</si>
  <si>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</si>
  <si>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</si>
  <si>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</si>
  <si>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</si>
  <si>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</si>
  <si>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</si>
  <si>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</si>
  <si>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</si>
  <si>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</si>
  <si>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</si>
  <si>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</si>
  <si>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</si>
  <si>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</si>
  <si>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</si>
  <si>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</si>
  <si>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</si>
  <si>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</si>
  <si>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</si>
  <si>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</si>
  <si>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</si>
  <si>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</si>
  <si>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</si>
  <si>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</si>
  <si>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</si>
  <si>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</si>
  <si>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</si>
  <si>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</si>
  <si>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</si>
  <si>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</si>
  <si>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</si>
  <si>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</si>
  <si>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</si>
  <si>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</si>
  <si>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</si>
  <si>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</si>
  <si>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</si>
  <si>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</si>
  <si>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</si>
  <si>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</si>
  <si>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</si>
  <si>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</si>
  <si>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</si>
  <si>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</si>
  <si>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</si>
  <si>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</si>
  <si>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</si>
  <si>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</si>
  <si>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</si>
  <si>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</si>
  <si>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</si>
  <si>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</si>
  <si>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</si>
  <si>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</si>
  <si>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</si>
  <si>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</si>
  <si>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</si>
  <si>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</si>
  <si>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</si>
  <si>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</si>
  <si>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</si>
  <si>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</si>
  <si>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</si>
  <si>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</si>
  <si>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</si>
  <si>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</si>
  <si>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</si>
  <si>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</si>
  <si>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</si>
  <si>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</si>
  <si>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</si>
  <si>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</si>
  <si>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</si>
  <si>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</si>
  <si>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</si>
  <si>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</si>
  <si>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</si>
  <si>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</si>
  <si>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</si>
  <si>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</si>
  <si>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</si>
  <si>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</si>
  <si>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</si>
  <si>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</si>
  <si>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</si>
  <si>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</si>
  <si>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</si>
  <si>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</si>
  <si>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</si>
  <si>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</si>
  <si>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</si>
  <si>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</si>
  <si>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</si>
  <si>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</si>
  <si>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</si>
  <si>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</si>
  <si>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</si>
  <si>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</si>
  <si>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</si>
  <si>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</si>
  <si>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</si>
  <si>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</si>
  <si>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</si>
  <si>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</si>
  <si>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</si>
  <si>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</si>
  <si>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</si>
  <si>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</si>
  <si>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</si>
  <si>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</si>
  <si>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</si>
  <si>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</si>
  <si>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</si>
  <si>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</si>
  <si>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</si>
  <si>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</si>
  <si>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</si>
  <si>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</si>
  <si>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</si>
  <si>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</si>
  <si>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</si>
  <si>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</si>
  <si>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</si>
  <si>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</si>
  <si>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</si>
  <si>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</si>
  <si>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</si>
  <si>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</si>
  <si>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</si>
  <si>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</si>
  <si>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</si>
  <si>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</si>
  <si>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</si>
  <si>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</si>
  <si>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</si>
  <si>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</si>
  <si>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</si>
  <si>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</si>
  <si>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</si>
  <si>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</si>
  <si>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</si>
  <si>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</si>
  <si>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</si>
  <si>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</si>
  <si>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</si>
  <si>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</si>
  <si>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</si>
  <si>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</si>
  <si>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</si>
  <si>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</si>
  <si>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</si>
  <si>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</si>
  <si>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</si>
  <si>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</si>
  <si>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</si>
  <si>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</si>
  <si>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</si>
  <si>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</si>
  <si>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</si>
  <si>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</si>
  <si>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</si>
  <si>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</si>
  <si>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</si>
  <si>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</si>
  <si>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</si>
  <si>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</si>
  <si>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</si>
  <si>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</si>
  <si>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</si>
  <si>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</si>
  <si>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</si>
  <si>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</si>
  <si>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</si>
  <si>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</si>
  <si>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</si>
  <si>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</si>
  <si>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</si>
  <si>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</si>
  <si>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</si>
  <si>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</si>
  <si>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</si>
  <si>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</si>
  <si>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</si>
  <si>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</si>
  <si>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</si>
  <si>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</si>
  <si>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</si>
  <si>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</si>
  <si>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</si>
  <si>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</si>
  <si>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</si>
  <si>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</si>
  <si>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</si>
  <si>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</si>
  <si>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</si>
  <si>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</si>
  <si>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</si>
  <si>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</si>
  <si>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</si>
  <si>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</si>
  <si>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</si>
  <si>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</si>
  <si>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</si>
  <si>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</si>
  <si>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</si>
  <si>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</si>
  <si>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</si>
  <si>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</si>
  <si>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</si>
  <si>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</si>
  <si>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</si>
  <si>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</si>
  <si>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</si>
  <si>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</si>
  <si>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</si>
  <si>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</si>
  <si>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</si>
  <si>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</si>
  <si>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</si>
  <si>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</si>
  <si>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</si>
  <si>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</si>
  <si>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</si>
  <si>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</si>
  <si>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</si>
  <si>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</si>
  <si>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</si>
  <si>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</si>
  <si>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</si>
  <si>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</si>
  <si>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</si>
  <si>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</si>
  <si>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</si>
  <si>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</si>
  <si>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</si>
  <si>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</si>
  <si>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</si>
  <si>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</si>
  <si>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</si>
  <si>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</si>
  <si>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</si>
  <si>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</si>
  <si>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</si>
  <si>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</si>
  <si>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</si>
  <si>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</si>
  <si>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</si>
  <si>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</si>
  <si>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</si>
  <si>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</si>
  <si>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</si>
  <si>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</si>
  <si>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</si>
  <si>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</si>
  <si>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</si>
  <si>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</si>
  <si>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</si>
  <si>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</si>
  <si>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</si>
  <si>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</si>
  <si>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</si>
  <si>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</si>
  <si>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</si>
  <si>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</si>
  <si>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</si>
  <si>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</si>
  <si>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</si>
  <si>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</si>
  <si>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</si>
  <si>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</si>
  <si>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</si>
  <si>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</si>
  <si>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</si>
  <si>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</si>
  <si>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</si>
  <si>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</si>
  <si>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</si>
  <si>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</si>
  <si>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</si>
  <si>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</si>
  <si>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</si>
  <si>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</si>
  <si>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</si>
  <si>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</si>
  <si>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</si>
  <si>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</si>
  <si>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</si>
  <si>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</si>
  <si>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</si>
  <si>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</si>
  <si>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</si>
  <si>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</si>
  <si>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</si>
  <si>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</si>
  <si>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</si>
  <si>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</si>
  <si>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</si>
  <si>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</si>
  <si>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</si>
  <si>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</si>
  <si>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</si>
  <si>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</si>
  <si>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</si>
  <si>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</si>
  <si>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</si>
  <si>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</si>
  <si>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</si>
  <si>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</si>
  <si>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</si>
  <si>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</si>
  <si>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</si>
  <si>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</si>
  <si>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</si>
  <si>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</si>
  <si>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</si>
  <si>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</si>
  <si>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</si>
  <si>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</si>
  <si>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</si>
  <si>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</si>
  <si>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</si>
  <si>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</si>
  <si>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</si>
  <si>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</si>
  <si>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</si>
  <si>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</si>
  <si>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</si>
  <si>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</si>
  <si>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</si>
  <si>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</si>
  <si>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</si>
  <si>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</si>
  <si>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</si>
  <si>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</si>
  <si>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</si>
  <si>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</si>
  <si>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</si>
  <si>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</si>
  <si>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</si>
  <si>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</si>
  <si>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</si>
  <si>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</si>
  <si>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</si>
  <si>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</si>
  <si>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</si>
  <si>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</si>
  <si>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</si>
  <si>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</si>
  <si>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</si>
  <si>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</si>
  <si>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</si>
  <si>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</si>
  <si>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</si>
  <si>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</si>
  <si>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</si>
  <si>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</si>
  <si>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</si>
  <si>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</si>
  <si>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</si>
  <si>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</si>
  <si>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</si>
  <si>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</si>
  <si>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</si>
  <si>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</si>
  <si>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</si>
  <si>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</si>
  <si>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</si>
  <si>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</si>
  <si>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</si>
  <si>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</si>
  <si>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</si>
  <si>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</si>
  <si>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</si>
  <si>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</si>
  <si>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</si>
  <si>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</si>
  <si>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</si>
  <si>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</si>
  <si>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</si>
  <si>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</si>
  <si>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</si>
  <si>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</si>
  <si>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</si>
  <si>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</si>
  <si>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</si>
  <si>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</si>
  <si>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</si>
  <si>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</si>
  <si>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</si>
  <si>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</si>
  <si>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</si>
  <si>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</si>
  <si>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</si>
  <si>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</si>
  <si>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</si>
  <si>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</si>
  <si>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</si>
  <si>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</si>
  <si>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</si>
  <si>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</si>
  <si>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</si>
  <si>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</si>
  <si>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</si>
  <si>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</si>
  <si>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</si>
  <si>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</si>
  <si>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</si>
  <si>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</si>
  <si>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</si>
  <si>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</si>
  <si>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</si>
  <si>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</si>
  <si>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</si>
  <si>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</si>
  <si>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</si>
  <si>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</si>
  <si>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</si>
  <si>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</si>
  <si>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</si>
  <si>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</si>
  <si>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</si>
  <si>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</si>
  <si>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</si>
  <si>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</si>
  <si>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</si>
  <si>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</si>
  <si>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</si>
  <si>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</si>
  <si>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</si>
  <si>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</si>
  <si>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</si>
  <si>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</si>
  <si>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</si>
  <si>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</si>
  <si>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</si>
  <si>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</si>
  <si>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</si>
  <si>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</si>
  <si>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</si>
  <si>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</si>
  <si>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</si>
  <si>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</si>
  <si>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</si>
  <si>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</si>
  <si>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</si>
  <si>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</si>
  <si>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</si>
  <si>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</si>
  <si>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</si>
  <si>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</si>
  <si>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</si>
  <si>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</si>
  <si>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</si>
  <si>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</si>
  <si>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</si>
  <si>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</si>
  <si>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</si>
  <si>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</si>
  <si>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</si>
  <si>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</si>
  <si>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</si>
  <si>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</si>
  <si>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</si>
  <si>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</si>
  <si>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</si>
  <si>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</si>
  <si>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</si>
  <si>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</si>
  <si>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</si>
  <si>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</si>
  <si>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</si>
  <si>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</si>
  <si>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</si>
  <si>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</si>
  <si>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</si>
  <si>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</si>
  <si>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</si>
  <si>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</si>
  <si>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</si>
  <si>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</si>
  <si>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</si>
  <si>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</si>
  <si>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</si>
  <si>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</si>
  <si>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</si>
  <si>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</si>
  <si>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</si>
  <si>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</si>
  <si>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</si>
  <si>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</si>
  <si>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</si>
  <si>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</si>
  <si>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</si>
  <si>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</si>
  <si>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</si>
  <si>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</si>
  <si>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</si>
  <si>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</si>
  <si>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</si>
  <si>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</si>
  <si>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</si>
  <si>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</si>
  <si>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</si>
  <si>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</si>
  <si>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</si>
  <si>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</si>
  <si>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</si>
  <si>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</si>
  <si>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</si>
  <si>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</si>
  <si>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</si>
  <si>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</si>
  <si>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</si>
  <si>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</si>
  <si>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</si>
  <si>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</si>
  <si>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</si>
  <si>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</si>
  <si>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</si>
  <si>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</si>
  <si>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</si>
  <si>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</si>
  <si>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</si>
  <si>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</si>
  <si>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</si>
  <si>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</si>
  <si>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</si>
  <si>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</si>
  <si>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</si>
  <si>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</si>
  <si>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</si>
  <si>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</si>
  <si>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</si>
  <si>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</si>
  <si>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</si>
  <si>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</si>
  <si>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</si>
  <si>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</si>
  <si>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</si>
  <si>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</si>
  <si>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</si>
  <si>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</si>
  <si>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</si>
  <si>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</si>
  <si>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</si>
  <si>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</si>
  <si>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</si>
  <si>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</si>
  <si>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</si>
  <si>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</si>
  <si>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</si>
  <si>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</si>
  <si>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</si>
  <si>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</si>
  <si>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</si>
  <si>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</si>
  <si>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</si>
  <si>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</si>
  <si>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</si>
  <si>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</si>
  <si>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</si>
  <si>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</si>
  <si>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</si>
  <si>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</si>
  <si>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</si>
  <si>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</si>
  <si>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</si>
  <si>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</si>
  <si>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</si>
  <si>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</si>
  <si>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</si>
  <si>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</si>
  <si>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</si>
  <si>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</si>
  <si>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</si>
  <si>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</si>
  <si>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</si>
  <si>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</si>
  <si>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</si>
  <si>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</si>
  <si>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</si>
  <si>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</si>
  <si>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</si>
  <si>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</si>
  <si>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</si>
  <si>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</si>
  <si>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</si>
  <si>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</si>
  <si>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</si>
  <si>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</si>
  <si>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</si>
  <si>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</si>
  <si>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</si>
  <si>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</si>
  <si>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</si>
  <si>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</si>
  <si>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</si>
  <si>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</si>
  <si>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</si>
  <si>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</si>
  <si>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</si>
  <si>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</si>
  <si>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</si>
  <si>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</si>
  <si>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</si>
  <si>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</si>
  <si>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</si>
  <si>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</si>
  <si>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</si>
  <si>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</si>
  <si>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</si>
  <si>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</si>
  <si>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</si>
  <si>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</si>
  <si>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</si>
  <si>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</si>
  <si>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</si>
  <si>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</si>
  <si>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</si>
  <si>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</si>
  <si>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</si>
  <si>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</si>
  <si>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</si>
  <si>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</si>
  <si>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</si>
  <si>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</si>
  <si>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</si>
  <si>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</si>
  <si>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</si>
  <si>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</si>
  <si>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</si>
  <si>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</si>
  <si>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</si>
  <si>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</si>
  <si>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</si>
  <si>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</si>
  <si>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</si>
  <si>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</si>
  <si>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</si>
  <si>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</si>
  <si>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</si>
  <si>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</si>
  <si>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</si>
  <si>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</si>
  <si>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</si>
  <si>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</si>
  <si>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</si>
  <si>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</si>
  <si>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</si>
  <si>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</si>
  <si>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</si>
  <si>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</si>
  <si>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</si>
  <si>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</si>
  <si>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</si>
  <si>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</si>
  <si>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</si>
  <si>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</si>
  <si>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</si>
  <si>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</si>
  <si>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</si>
  <si>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</si>
  <si>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</si>
  <si>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</si>
  <si>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</si>
  <si>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</si>
  <si>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</si>
  <si>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</si>
  <si>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</si>
  <si>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</si>
  <si>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</si>
  <si>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</si>
  <si>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</si>
  <si>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</si>
  <si>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</si>
  <si>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</si>
  <si>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</si>
  <si>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</si>
  <si>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</si>
  <si>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</si>
  <si>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</si>
  <si>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</si>
  <si>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</si>
  <si>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</si>
  <si>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</si>
  <si>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</si>
  <si>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</si>
  <si>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</si>
  <si>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</si>
  <si>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</si>
  <si>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</si>
  <si>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</si>
  <si>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</si>
  <si>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</si>
  <si>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</si>
  <si>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</si>
  <si>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</si>
  <si>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</si>
  <si>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</si>
  <si>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</si>
  <si>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</si>
  <si>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</si>
  <si>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</si>
  <si>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</si>
  <si>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</si>
  <si>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</si>
  <si>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</si>
  <si>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</si>
  <si>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</si>
  <si>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</si>
  <si>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</si>
  <si>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</si>
  <si>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</si>
  <si>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</si>
  <si>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</si>
  <si>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</si>
  <si>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</si>
  <si>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</si>
  <si>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</si>
  <si>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</si>
  <si>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</si>
  <si>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</si>
  <si>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</si>
  <si>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</si>
  <si>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</si>
  <si>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</si>
  <si>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</si>
  <si>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</si>
  <si>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</si>
  <si>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</si>
  <si>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</si>
  <si>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</si>
  <si>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</si>
  <si>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</si>
  <si>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</si>
  <si>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</si>
  <si>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</si>
  <si>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</si>
  <si>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</si>
  <si>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</si>
  <si>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</si>
  <si>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</si>
  <si>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</si>
  <si>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</si>
  <si>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</si>
  <si>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</si>
  <si>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</si>
  <si>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</si>
  <si>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</si>
  <si>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</si>
  <si>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</si>
  <si>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</si>
  <si>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</si>
  <si>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</si>
  <si>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</si>
  <si>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</si>
  <si>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</si>
  <si>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</si>
  <si>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</si>
  <si>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</si>
  <si>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</si>
  <si>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</si>
  <si>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</si>
  <si>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</si>
  <si>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</si>
  <si>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</si>
  <si>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</si>
  <si>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</si>
  <si>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</si>
  <si>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</si>
  <si>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</si>
  <si>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</si>
  <si>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</si>
  <si>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</si>
  <si>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</si>
  <si>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</si>
  <si>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</si>
  <si>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</si>
  <si>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</si>
  <si>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</si>
  <si>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</si>
  <si>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</si>
  <si>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</si>
  <si>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</si>
  <si>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</si>
  <si>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</si>
  <si>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</si>
  <si>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</si>
  <si>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</si>
  <si>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</si>
  <si>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</si>
  <si>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</si>
  <si>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</si>
  <si>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</si>
  <si>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</si>
  <si>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</si>
  <si>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</si>
  <si>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</si>
  <si>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</si>
  <si>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</si>
  <si>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</si>
  <si>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</si>
  <si>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</si>
  <si>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</si>
  <si>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</si>
  <si>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</si>
  <si>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</si>
  <si>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</si>
  <si>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</si>
  <si>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</si>
  <si>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</si>
  <si>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</si>
  <si>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</si>
  <si>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</si>
  <si>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</si>
  <si>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</si>
  <si>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</si>
  <si>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</si>
  <si>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</si>
  <si>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</si>
  <si>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</si>
  <si>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</si>
  <si>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</si>
  <si>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</si>
  <si>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</si>
  <si>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</si>
  <si>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</si>
  <si>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</si>
  <si>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</si>
  <si>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</si>
  <si>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</si>
  <si>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</si>
  <si>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</si>
  <si>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</si>
  <si>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</si>
  <si>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</si>
  <si>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</si>
  <si>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</si>
  <si>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</si>
  <si>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</si>
  <si>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</si>
  <si>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</si>
  <si>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</si>
  <si>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</si>
  <si>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</si>
  <si>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</si>
  <si>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</si>
  <si>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</si>
  <si>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</si>
  <si>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</si>
  <si>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</si>
  <si>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</si>
  <si>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</si>
  <si>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</si>
  <si>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</si>
  <si>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</si>
  <si>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</si>
  <si>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</si>
  <si>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</si>
  <si>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</si>
  <si>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</si>
  <si>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</si>
  <si>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</si>
  <si>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</si>
  <si>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</si>
  <si>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</si>
  <si>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</si>
  <si>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</si>
  <si>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</si>
  <si>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</si>
  <si>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</si>
  <si>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</si>
  <si>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</si>
  <si>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</si>
  <si>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</si>
  <si>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</si>
  <si>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</si>
  <si>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</si>
  <si>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</si>
  <si>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</si>
  <si>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</si>
  <si>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</si>
  <si>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</si>
  <si>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</si>
  <si>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</si>
  <si>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</si>
  <si>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</si>
  <si>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</si>
  <si>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</si>
  <si>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</si>
  <si>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</si>
  <si>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</si>
  <si>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</si>
  <si>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</si>
  <si>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</si>
  <si>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</si>
  <si>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</si>
  <si>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</si>
  <si>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</si>
  <si>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</si>
  <si>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</si>
  <si>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</si>
  <si>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</si>
  <si>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</si>
  <si>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</si>
  <si>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</si>
  <si>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</si>
  <si>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</si>
  <si>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</si>
  <si>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</si>
  <si>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</si>
  <si>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</si>
  <si>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</si>
  <si>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</si>
  <si>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</si>
  <si>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</si>
  <si>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</si>
  <si>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</si>
  <si>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</si>
  <si>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</si>
  <si>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</si>
  <si>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</si>
  <si>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</si>
  <si>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</si>
  <si>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</si>
  <si>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</si>
  <si>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</si>
  <si>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</si>
  <si>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</si>
  <si>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</si>
  <si>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</si>
  <si>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</si>
  <si>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</si>
  <si>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</si>
  <si>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</si>
  <si>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</si>
  <si>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</si>
  <si>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</si>
  <si>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</si>
  <si>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</si>
  <si>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</si>
  <si>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</si>
  <si>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</si>
  <si>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</si>
  <si>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</si>
  <si>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</si>
  <si>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</si>
  <si>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</si>
  <si>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</si>
  <si>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</si>
  <si>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</si>
  <si>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</si>
  <si>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</si>
  <si>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</si>
  <si>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</si>
  <si>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</si>
  <si>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</si>
  <si>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</si>
  <si>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</si>
  <si>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</si>
  <si>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</si>
  <si>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</si>
  <si>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</si>
  <si>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</si>
  <si>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</si>
  <si>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</si>
  <si>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</si>
  <si>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</si>
  <si>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</si>
  <si>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</si>
  <si>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</si>
  <si>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</si>
  <si>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</si>
  <si>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</si>
  <si>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</si>
  <si>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</si>
  <si>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</si>
  <si>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</si>
  <si>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</si>
  <si>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</si>
  <si>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</si>
  <si>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</si>
  <si>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</si>
  <si>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</si>
  <si>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</si>
  <si>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</si>
  <si>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</si>
  <si>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</si>
  <si>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</si>
  <si>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</si>
  <si>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</si>
  <si>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</si>
  <si>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</si>
  <si>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</si>
  <si>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</si>
  <si>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</si>
  <si>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</si>
  <si>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</si>
  <si>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</si>
  <si>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</si>
  <si>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</si>
  <si>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</si>
  <si>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</si>
  <si>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</si>
  <si>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</si>
  <si>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</si>
  <si>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</si>
  <si>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</si>
  <si>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</si>
  <si>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</si>
  <si>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</si>
  <si>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</si>
  <si>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</si>
  <si>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</si>
  <si>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</si>
  <si>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</si>
  <si>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</si>
  <si>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</si>
  <si>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</si>
  <si>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</si>
  <si>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</si>
  <si>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</si>
  <si>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</si>
  <si>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</si>
  <si>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</si>
  <si>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</si>
  <si>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</si>
  <si>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</si>
  <si>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</si>
  <si>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</si>
  <si>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</si>
  <si>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</si>
  <si>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</si>
  <si>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</si>
  <si>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</si>
  <si>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</si>
  <si>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</si>
  <si>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</si>
  <si>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</si>
  <si>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</si>
  <si>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</si>
  <si>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</si>
  <si>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</si>
  <si>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</si>
  <si>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</si>
  <si>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</si>
  <si>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</si>
  <si>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</si>
  <si>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</si>
  <si>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</si>
  <si>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</si>
  <si>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</si>
  <si>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</si>
  <si>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</si>
  <si>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</si>
  <si>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</si>
  <si>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</si>
  <si>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</si>
  <si>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</si>
  <si>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</si>
  <si>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</si>
  <si>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</si>
  <si>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</si>
  <si>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</si>
  <si>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</si>
  <si>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</si>
  <si>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</si>
  <si>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</si>
  <si>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</si>
  <si>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</si>
  <si>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</si>
  <si>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</si>
  <si>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</si>
  <si>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</si>
  <si>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</si>
  <si>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</si>
  <si>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</si>
  <si>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</si>
  <si>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</si>
  <si>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</si>
  <si>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</si>
  <si>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</si>
  <si>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</si>
  <si>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</si>
  <si>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</si>
  <si>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</si>
  <si>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</si>
  <si>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</si>
  <si>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</si>
  <si>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</si>
  <si>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</si>
  <si>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</si>
  <si>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</si>
  <si>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</si>
  <si>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</si>
  <si>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</si>
  <si>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</si>
  <si>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</si>
  <si>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</si>
  <si>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</si>
  <si>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</si>
  <si>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</si>
  <si>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</si>
  <si>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</si>
  <si>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</si>
  <si>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</si>
  <si>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</si>
  <si>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</si>
  <si>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</si>
  <si>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</si>
  <si>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</si>
  <si>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</si>
  <si>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</si>
  <si>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</si>
  <si>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</si>
  <si>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</si>
  <si>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</si>
  <si>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</si>
  <si>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</si>
  <si>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</si>
  <si>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</si>
  <si>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</si>
  <si>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</si>
  <si>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</si>
  <si>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</si>
  <si>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</si>
  <si>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</si>
  <si>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</si>
  <si>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</si>
  <si>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</si>
  <si>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</si>
  <si>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</si>
  <si>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</si>
  <si>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</si>
  <si>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</si>
  <si>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</si>
  <si>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</si>
  <si>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</si>
  <si>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</si>
  <si>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</si>
  <si>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</si>
  <si>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</si>
  <si>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</si>
  <si>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</si>
  <si>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</si>
  <si>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</si>
  <si>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</si>
  <si>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</si>
  <si>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</si>
  <si>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</si>
  <si>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</si>
  <si>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</si>
  <si>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</si>
  <si>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</si>
  <si>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</si>
  <si>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</si>
  <si>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</si>
  <si>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</si>
  <si>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</si>
  <si>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</si>
  <si>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</si>
  <si>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</si>
  <si>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</si>
  <si>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</si>
  <si>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</si>
  <si>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</si>
  <si>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</si>
  <si>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</si>
  <si>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</si>
  <si>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</si>
  <si>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</si>
  <si>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</si>
  <si>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</si>
  <si>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</si>
  <si>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</si>
  <si>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</si>
  <si>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</si>
  <si>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</si>
  <si>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</si>
  <si>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</si>
  <si>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</si>
  <si>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</si>
  <si>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</si>
  <si>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</si>
  <si>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</si>
  <si>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</si>
  <si>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</si>
  <si>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</si>
  <si>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</si>
  <si>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</si>
  <si>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</si>
  <si>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</si>
  <si>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</si>
  <si>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</si>
  <si>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</si>
  <si>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</si>
  <si>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</si>
  <si>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</si>
  <si>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</si>
  <si>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</si>
  <si>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</si>
  <si>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</si>
  <si>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</si>
  <si>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</si>
  <si>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</si>
  <si>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</si>
  <si>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</si>
  <si>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</si>
  <si>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</si>
  <si>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</si>
  <si>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</si>
  <si>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</si>
  <si>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</si>
  <si>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</si>
  <si>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</si>
  <si>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</si>
  <si>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</si>
  <si>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</si>
  <si>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</si>
  <si>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</si>
  <si>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</si>
  <si>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</si>
  <si>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</si>
  <si>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</si>
  <si>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</si>
  <si>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</si>
  <si>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</si>
  <si>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</si>
  <si>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</si>
  <si>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</si>
  <si>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</si>
  <si>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</si>
  <si>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</si>
  <si>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</si>
  <si>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</si>
  <si>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</si>
  <si>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</si>
  <si>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</si>
  <si>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</si>
  <si>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</si>
  <si>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</si>
  <si>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</si>
  <si>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</si>
  <si>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</si>
  <si>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</si>
  <si>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</si>
  <si>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</si>
  <si>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</si>
  <si>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</si>
  <si>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</si>
  <si>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</si>
  <si>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</si>
  <si>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</si>
  <si>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</si>
  <si>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</si>
  <si>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</si>
  <si>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</si>
  <si>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</si>
  <si>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</si>
  <si>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</si>
  <si>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</si>
  <si>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</si>
  <si>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</si>
  <si>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</si>
  <si>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</si>
  <si>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</si>
  <si>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</si>
  <si>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</si>
  <si>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</si>
  <si>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</si>
  <si>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</si>
  <si>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</si>
  <si>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</si>
  <si>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</si>
  <si>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</si>
  <si>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</si>
  <si>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</si>
  <si>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</si>
  <si>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</si>
  <si>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</si>
  <si>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</si>
  <si>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</si>
  <si>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</si>
  <si>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</si>
  <si>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</si>
  <si>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</si>
  <si>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</si>
  <si>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</si>
  <si>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</si>
  <si>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</si>
  <si>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</si>
  <si>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</si>
  <si>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</si>
  <si>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</si>
  <si>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</si>
  <si>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</si>
  <si>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</si>
  <si>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</si>
  <si>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</si>
  <si>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</si>
  <si>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</si>
  <si>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</si>
  <si>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</si>
  <si>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</si>
  <si>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</si>
  <si>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</si>
  <si>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</si>
  <si>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</si>
  <si>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</si>
  <si>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</si>
  <si>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</si>
  <si>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</si>
  <si>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</si>
  <si>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</si>
  <si>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</si>
  <si>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</si>
  <si>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</si>
  <si>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</si>
  <si>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</si>
  <si>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</si>
  <si>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</si>
  <si>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</si>
  <si>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</si>
  <si>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</si>
  <si>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</si>
  <si>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</si>
  <si>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</si>
  <si>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</si>
  <si>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</si>
  <si>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</si>
  <si>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</si>
  <si>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</si>
  <si>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</si>
  <si>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</si>
  <si>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</si>
  <si>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</si>
  <si>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</si>
  <si>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</si>
  <si>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</si>
  <si>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</si>
  <si>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</si>
  <si>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</si>
  <si>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</si>
  <si>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</si>
  <si>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</si>
  <si>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</si>
  <si>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</si>
  <si>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</si>
  <si>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</si>
  <si>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</si>
  <si>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</si>
  <si>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</si>
  <si>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</si>
  <si>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</si>
  <si>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</si>
  <si>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</si>
  <si>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</si>
  <si>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</si>
  <si>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</si>
  <si>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</si>
  <si>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</si>
  <si>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</si>
  <si>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</si>
  <si>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</si>
  <si>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</si>
  <si>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</si>
  <si>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</si>
  <si>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</si>
  <si>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</si>
  <si>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</si>
  <si>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</si>
  <si>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</si>
  <si>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</si>
  <si>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</si>
  <si>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</si>
  <si>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</si>
  <si>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</si>
  <si>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</si>
  <si>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</si>
  <si>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</si>
  <si>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</si>
  <si>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</si>
  <si>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</si>
  <si>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</si>
  <si>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</si>
  <si>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</si>
  <si>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</si>
  <si>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</si>
  <si>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</si>
  <si>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</si>
  <si>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</si>
  <si>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</si>
  <si>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</si>
  <si>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</si>
  <si>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</si>
  <si>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</si>
  <si>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</si>
  <si>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</si>
  <si>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</si>
  <si>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</si>
  <si>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</si>
  <si>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</si>
  <si>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</si>
  <si>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</si>
  <si>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</si>
  <si>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</si>
  <si>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</si>
  <si>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</si>
  <si>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</si>
  <si>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</si>
  <si>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</si>
  <si>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</si>
  <si>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</si>
  <si>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</si>
  <si>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</si>
  <si>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</si>
  <si>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</si>
  <si>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</si>
  <si>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</si>
  <si>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</si>
  <si>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</si>
  <si>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</si>
  <si>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</si>
  <si>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</si>
  <si>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</si>
  <si>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</si>
  <si>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</si>
  <si>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</si>
  <si>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</si>
  <si>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</si>
  <si>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</si>
  <si>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</si>
  <si>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</si>
  <si>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</si>
  <si>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</si>
  <si>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</si>
  <si>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</si>
  <si>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</si>
  <si>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</si>
  <si>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</si>
  <si>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</si>
  <si>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</si>
  <si>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</si>
  <si>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</si>
  <si>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</si>
  <si>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</si>
  <si>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</si>
  <si>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</si>
  <si>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</si>
  <si>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</si>
  <si>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</si>
  <si>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</si>
  <si>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</si>
  <si>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</si>
  <si>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</si>
  <si>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</si>
  <si>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</si>
  <si>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</si>
  <si>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</si>
  <si>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</si>
  <si>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</si>
  <si>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</si>
  <si>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</si>
  <si>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</si>
  <si>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</si>
  <si>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</si>
  <si>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</si>
  <si>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</si>
  <si>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</si>
  <si>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</si>
  <si>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</si>
  <si>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</si>
  <si>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</si>
  <si>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</si>
  <si>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</si>
  <si>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</si>
  <si>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</si>
  <si>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</si>
  <si>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</si>
  <si>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</si>
  <si>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</si>
  <si>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</si>
  <si>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</si>
  <si>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</si>
  <si>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</si>
  <si>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</si>
  <si>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</si>
  <si>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</si>
  <si>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</si>
  <si>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</si>
  <si>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</si>
  <si>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</si>
  <si>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</si>
  <si>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</si>
  <si>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</si>
  <si>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</si>
  <si>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</si>
  <si>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</si>
  <si>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</si>
  <si>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</si>
  <si>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</si>
  <si>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</si>
  <si>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</si>
  <si>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</si>
  <si>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</si>
  <si>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</si>
  <si>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</si>
  <si>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</si>
  <si>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</si>
  <si>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</si>
  <si>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</si>
  <si>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</si>
  <si>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</si>
  <si>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</si>
  <si>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</si>
  <si>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</si>
  <si>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</si>
  <si>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</si>
  <si>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</si>
  <si>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</si>
  <si>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</si>
  <si>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</si>
  <si>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</si>
  <si>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</si>
  <si>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</si>
  <si>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</si>
  <si>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</si>
  <si>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</si>
  <si>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</si>
  <si>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</si>
  <si>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</si>
  <si>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</si>
  <si>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</si>
  <si>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</si>
  <si>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</si>
  <si>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</si>
  <si>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</si>
  <si>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</si>
  <si>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</si>
  <si>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</si>
  <si>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</si>
  <si>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</si>
  <si>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</si>
  <si>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</si>
  <si>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</si>
  <si>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</si>
  <si>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</si>
  <si>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</si>
  <si>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</si>
  <si>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</si>
  <si>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</si>
  <si>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</si>
  <si>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</si>
  <si>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</si>
  <si>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</si>
  <si>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</si>
  <si>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</si>
  <si>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</si>
  <si>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</si>
  <si>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</si>
  <si>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</si>
  <si>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</si>
  <si>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</si>
  <si>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</si>
  <si>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</si>
  <si>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</si>
  <si>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</si>
  <si>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</si>
  <si>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</si>
  <si>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</si>
  <si>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</si>
  <si>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</si>
  <si>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</si>
  <si>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</si>
  <si>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</si>
  <si>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</si>
  <si>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</si>
  <si>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</si>
  <si>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</si>
  <si>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</si>
  <si>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</si>
  <si>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</si>
  <si>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</si>
  <si>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</si>
  <si>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</si>
  <si>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</si>
  <si>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</si>
  <si>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</si>
  <si>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</si>
  <si>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</si>
  <si>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</si>
  <si>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</si>
  <si>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</si>
  <si>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</si>
  <si>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</si>
  <si>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</si>
  <si>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</si>
  <si>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</si>
  <si>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</si>
  <si>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</si>
  <si>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</si>
  <si>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</si>
  <si>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</si>
  <si>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</si>
  <si>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</si>
  <si>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</si>
  <si>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</si>
  <si>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</si>
  <si>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</si>
  <si>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</si>
  <si>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</si>
  <si>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</si>
  <si>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</si>
  <si>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</si>
  <si>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</si>
  <si>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</si>
  <si>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</si>
  <si>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</si>
  <si>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</si>
  <si>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</si>
  <si>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</si>
  <si>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</si>
  <si>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</si>
  <si>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</si>
  <si>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</si>
  <si>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</si>
  <si>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</si>
  <si>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</si>
  <si>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</si>
  <si>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</si>
  <si>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</si>
  <si>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</si>
  <si>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</si>
  <si>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</si>
  <si>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</si>
  <si>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</si>
  <si>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</si>
  <si>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</si>
  <si>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</si>
  <si>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</si>
  <si>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</si>
  <si>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</si>
  <si>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</si>
  <si>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</si>
  <si>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</si>
  <si>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</si>
  <si>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</si>
  <si>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</si>
  <si>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</si>
  <si>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</si>
  <si>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</si>
  <si>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</si>
  <si>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</si>
  <si>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</si>
  <si>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</si>
  <si>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</si>
  <si>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</si>
  <si>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</si>
  <si>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</si>
  <si>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</si>
  <si>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</si>
  <si>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</si>
  <si>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</si>
  <si>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</si>
  <si>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</si>
  <si>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</si>
  <si>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</si>
  <si>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</si>
  <si>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</si>
  <si>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</si>
  <si>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</si>
  <si>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</si>
  <si>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</si>
  <si>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</si>
  <si>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</si>
  <si>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</si>
  <si>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</si>
  <si>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</si>
  <si>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</si>
  <si>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</si>
  <si>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</si>
  <si>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</si>
  <si>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</si>
  <si>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</si>
  <si>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</si>
  <si>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</si>
  <si>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</si>
  <si>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</si>
  <si>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</si>
  <si>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</si>
  <si>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</si>
  <si>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</si>
  <si>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</si>
  <si>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</si>
  <si>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</si>
  <si>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</si>
  <si>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</si>
  <si>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</si>
  <si>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</si>
  <si>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</si>
  <si>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</si>
  <si>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</si>
  <si>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</si>
  <si>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</si>
  <si>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</si>
  <si>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</si>
  <si>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</si>
  <si>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</si>
  <si>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</si>
  <si>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</si>
  <si>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</si>
  <si>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</si>
  <si>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</si>
  <si>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</si>
  <si>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</si>
  <si>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</si>
  <si>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</si>
  <si>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</si>
  <si>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</si>
  <si>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</si>
  <si>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</si>
  <si>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</si>
  <si>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</si>
  <si>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</si>
  <si>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</si>
  <si>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</si>
  <si>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</si>
  <si>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</si>
  <si>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</si>
  <si>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</si>
  <si>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</si>
  <si>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</si>
  <si>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</si>
  <si>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</si>
  <si>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</si>
  <si>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</si>
  <si>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</si>
  <si>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</si>
  <si>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</si>
  <si>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</si>
  <si>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</si>
  <si>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</si>
  <si>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</si>
  <si>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</si>
  <si>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</si>
  <si>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</si>
  <si>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</si>
  <si>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</si>
  <si>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</si>
  <si>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</si>
  <si>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</si>
  <si>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</si>
  <si>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</si>
  <si>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</si>
  <si>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</si>
  <si>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</si>
  <si>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</si>
  <si>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</si>
  <si>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</si>
  <si>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</si>
  <si>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</si>
  <si>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</si>
  <si>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</si>
  <si>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</si>
  <si>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</si>
  <si>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</si>
  <si>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</si>
  <si>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</si>
  <si>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</si>
  <si>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</si>
  <si>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</si>
  <si>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</si>
  <si>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</si>
  <si>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</si>
  <si>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</si>
  <si>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</si>
  <si>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</si>
  <si>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</si>
  <si>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</si>
  <si>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</si>
  <si>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</si>
  <si>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</si>
  <si>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</si>
  <si>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</si>
  <si>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</si>
  <si>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</si>
  <si>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</si>
  <si>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</si>
  <si>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</si>
  <si>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</si>
  <si>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</si>
  <si>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</si>
  <si>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</si>
  <si>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</si>
  <si>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</si>
  <si>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</si>
  <si>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</si>
  <si>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</si>
  <si>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</si>
  <si>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</si>
  <si>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</si>
  <si>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</si>
  <si>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</si>
  <si>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</si>
  <si>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</si>
  <si>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</si>
  <si>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</si>
  <si>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</si>
  <si>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</si>
  <si>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</si>
  <si>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</si>
  <si>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</si>
  <si>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</si>
  <si>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</si>
  <si>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</si>
  <si>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</si>
  <si>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</si>
  <si>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</si>
  <si>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</si>
  <si>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</si>
  <si>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</si>
  <si>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</si>
  <si>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</si>
  <si>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</si>
  <si>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</si>
  <si>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</si>
  <si>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</si>
  <si>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</si>
  <si>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</si>
  <si>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</si>
  <si>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</si>
  <si>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</si>
  <si>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</si>
  <si>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</si>
  <si>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</si>
  <si>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</si>
  <si>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</si>
  <si>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</si>
  <si>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</si>
  <si>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</si>
  <si>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</si>
  <si>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</si>
  <si>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</si>
  <si>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</si>
  <si>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</si>
  <si>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</si>
  <si>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</si>
  <si>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</si>
  <si>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</si>
  <si>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</si>
  <si>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</si>
  <si>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</si>
  <si>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</si>
  <si>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</si>
  <si>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</si>
  <si>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</si>
  <si>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</si>
  <si>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</si>
  <si>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</si>
  <si>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</si>
  <si>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</si>
  <si>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</si>
  <si>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</si>
  <si>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</si>
  <si>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</si>
  <si>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</si>
  <si>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</si>
  <si>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</si>
  <si>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</si>
  <si>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</si>
  <si>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</si>
  <si>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</si>
  <si>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</si>
  <si>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</si>
  <si>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</si>
  <si>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</si>
  <si>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</si>
  <si>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</si>
  <si>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</si>
  <si>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</si>
  <si>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</si>
  <si>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</si>
  <si>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</si>
  <si>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</si>
  <si>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</si>
  <si>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</si>
  <si>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</si>
  <si>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</si>
  <si>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</si>
  <si>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</si>
  <si>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</si>
  <si>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</si>
  <si>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</si>
  <si>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</si>
  <si>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</si>
  <si>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</si>
  <si>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</si>
  <si>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</si>
  <si>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</si>
  <si>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</si>
  <si>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</si>
  <si>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</si>
  <si>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</si>
  <si>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</si>
  <si>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</si>
  <si>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</si>
  <si>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</si>
  <si>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</si>
  <si>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</si>
  <si>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</si>
  <si>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</si>
  <si>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</si>
  <si>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</si>
  <si>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</si>
  <si>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</si>
  <si>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</si>
  <si>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</si>
  <si>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</si>
  <si>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</si>
  <si>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</si>
  <si>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</si>
  <si>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</si>
  <si>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</si>
  <si>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</si>
  <si>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</si>
  <si>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</si>
  <si>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</si>
  <si>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</si>
  <si>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</si>
  <si>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</si>
  <si>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</si>
  <si>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</si>
  <si>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</si>
  <si>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</si>
  <si>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</si>
  <si>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</si>
  <si>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</si>
  <si>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</si>
  <si>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</si>
  <si>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</si>
  <si>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</si>
  <si>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</si>
  <si>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</si>
  <si>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</si>
  <si>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</si>
  <si>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</si>
  <si>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</si>
  <si>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</si>
  <si>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</si>
  <si>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</si>
  <si>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</si>
  <si>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</si>
  <si>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</si>
  <si>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</si>
  <si>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</si>
  <si>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</si>
  <si>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</si>
  <si>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</si>
  <si>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</si>
  <si>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</si>
  <si>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</si>
  <si>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</si>
  <si>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</si>
  <si>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</si>
  <si>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</si>
  <si>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</si>
  <si>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</si>
  <si>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</si>
  <si>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</si>
  <si>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</si>
  <si>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</si>
  <si>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</si>
  <si>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</si>
  <si>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</si>
  <si>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</si>
  <si>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</si>
  <si>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</si>
  <si>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</si>
  <si>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</si>
  <si>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</si>
  <si>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</si>
  <si>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</si>
  <si>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</si>
  <si>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</si>
  <si>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</si>
  <si>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</si>
  <si>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</si>
  <si>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</si>
  <si>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</si>
  <si>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</si>
  <si>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</si>
  <si>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</si>
  <si>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</si>
  <si>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</si>
  <si>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</si>
  <si>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</si>
  <si>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</si>
  <si>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</si>
  <si>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</si>
  <si>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</si>
  <si>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</si>
  <si>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</si>
  <si>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</si>
  <si>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</si>
  <si>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</si>
  <si>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</si>
  <si>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</si>
  <si>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</si>
  <si>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</si>
  <si>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</si>
  <si>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</si>
  <si>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</si>
  <si>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</si>
  <si>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</si>
  <si>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</si>
  <si>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</si>
  <si>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</si>
  <si>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</si>
  <si>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</si>
  <si>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</si>
  <si>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</si>
  <si>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</si>
  <si>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</si>
  <si>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</si>
  <si>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</si>
  <si>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</si>
  <si>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</si>
  <si>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</si>
  <si>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</si>
  <si>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</si>
  <si>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</si>
  <si>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</si>
  <si>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</si>
  <si>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</si>
  <si>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</si>
  <si>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</si>
  <si>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</si>
  <si>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</si>
  <si>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</si>
  <si>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</si>
  <si>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</si>
  <si>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</si>
  <si>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</si>
  <si>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</si>
  <si>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</si>
  <si>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</si>
  <si>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</si>
  <si>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</si>
  <si>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</si>
  <si>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</si>
  <si>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</si>
  <si>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</si>
  <si>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</si>
  <si>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</si>
  <si>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</si>
  <si>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</si>
  <si>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</si>
  <si>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</si>
  <si>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</si>
  <si>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</si>
  <si>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</si>
  <si>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</si>
  <si>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</si>
  <si>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</si>
  <si>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</si>
  <si>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</si>
  <si>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</si>
  <si>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</si>
  <si>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</si>
  <si>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</si>
  <si>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</si>
  <si>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</si>
  <si>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</si>
  <si>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</si>
  <si>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</si>
  <si>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</si>
  <si>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</si>
  <si>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</si>
  <si>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</si>
  <si>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</si>
  <si>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</si>
  <si>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</si>
  <si>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</si>
  <si>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</si>
  <si>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</si>
  <si>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</si>
  <si>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</si>
  <si>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</si>
  <si>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</si>
  <si>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</si>
  <si>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</si>
  <si>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</si>
  <si>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</si>
  <si>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</si>
  <si>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</si>
  <si>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</si>
  <si>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</si>
  <si>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</si>
  <si>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</si>
  <si>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</si>
  <si>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</si>
  <si>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</si>
  <si>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</si>
  <si>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</si>
  <si>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</si>
  <si>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</si>
  <si>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</si>
  <si>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</si>
  <si>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</si>
  <si>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</si>
  <si>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</si>
  <si>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</si>
  <si>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</si>
  <si>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</si>
  <si>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</si>
  <si>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</si>
  <si>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</si>
  <si>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</si>
  <si>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</si>
  <si>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</si>
  <si>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</si>
  <si>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</si>
  <si>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</si>
  <si>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</si>
  <si>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</si>
  <si>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</si>
  <si>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</si>
  <si>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</si>
  <si>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</si>
  <si>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</si>
  <si>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</si>
  <si>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</si>
  <si>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</si>
  <si>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</si>
  <si>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</si>
  <si>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</si>
  <si>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</si>
  <si>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</si>
  <si>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</si>
  <si>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</si>
  <si>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</si>
  <si>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</si>
  <si>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</si>
  <si>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</si>
  <si>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</si>
  <si>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</si>
  <si>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</si>
  <si>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</si>
  <si>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</si>
  <si>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</si>
  <si>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</si>
  <si>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</si>
  <si>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</si>
  <si>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</si>
  <si>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</si>
  <si>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</si>
  <si>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</si>
  <si>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</si>
  <si>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</si>
  <si>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</si>
  <si>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</si>
  <si>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</si>
  <si>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</si>
  <si>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</si>
  <si>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</si>
  <si>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</si>
  <si>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</si>
  <si>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</si>
  <si>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</si>
  <si>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</si>
  <si>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</si>
  <si>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</si>
  <si>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</si>
  <si>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</si>
  <si>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</si>
  <si>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</si>
  <si>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</si>
  <si>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</si>
  <si>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</si>
  <si>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</si>
  <si>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</si>
  <si>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</si>
  <si>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</si>
  <si>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</si>
  <si>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</si>
  <si>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</si>
  <si>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</si>
  <si>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</si>
  <si>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</si>
  <si>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</si>
  <si>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</si>
  <si>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</si>
  <si>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</si>
  <si>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</si>
  <si>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</si>
  <si>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</si>
  <si>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</si>
  <si>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</si>
  <si>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</si>
  <si>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</si>
  <si>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</si>
  <si>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</si>
  <si>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</si>
  <si>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</si>
  <si>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</si>
  <si>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</si>
  <si>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</si>
  <si>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</si>
  <si>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</si>
  <si>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</si>
  <si>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</si>
  <si>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</si>
  <si>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</si>
  <si>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</si>
  <si>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</si>
  <si>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</si>
  <si>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</si>
  <si>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</si>
  <si>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</si>
  <si>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</si>
  <si>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</si>
  <si>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</si>
  <si>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</si>
  <si>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</si>
  <si>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</si>
  <si>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</si>
  <si>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</si>
  <si>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</si>
  <si>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</si>
  <si>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</si>
  <si>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</si>
  <si>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</si>
  <si>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</si>
  <si>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</si>
  <si>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</si>
  <si>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</si>
  <si>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</si>
  <si>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</si>
  <si>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</si>
  <si>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</si>
  <si>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</si>
  <si>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</si>
  <si>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</si>
  <si>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</si>
  <si>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</si>
  <si>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</si>
  <si>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</si>
  <si>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</si>
  <si>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</si>
  <si>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</si>
  <si>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</si>
  <si>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</si>
  <si>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</si>
  <si>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</si>
  <si>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</si>
  <si>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</si>
  <si>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</si>
  <si>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</si>
  <si>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</si>
  <si>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</si>
  <si>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</si>
  <si>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</si>
  <si>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</si>
  <si>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</si>
  <si>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</si>
  <si>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</si>
  <si>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</si>
  <si>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</si>
  <si>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</si>
  <si>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</si>
  <si>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</si>
  <si>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</si>
  <si>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</si>
  <si>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</si>
  <si>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</si>
  <si>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</si>
  <si>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</si>
  <si>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</si>
  <si>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</si>
  <si>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</si>
  <si>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</si>
  <si>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</si>
  <si>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</si>
  <si>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</si>
  <si>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</si>
  <si>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</si>
  <si>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</si>
  <si>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</si>
  <si>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</si>
  <si>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</si>
  <si>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</si>
  <si>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</si>
  <si>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</si>
  <si>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</si>
  <si>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</si>
  <si>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</si>
  <si>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</si>
  <si>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</si>
  <si>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</si>
  <si>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</si>
  <si>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</si>
  <si>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</si>
  <si>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</si>
  <si>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</si>
  <si>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</si>
  <si>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</si>
  <si>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</si>
  <si>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</si>
  <si>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</si>
  <si>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</si>
  <si>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</si>
  <si>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</si>
  <si>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</si>
  <si>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</si>
  <si>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</si>
  <si>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</si>
  <si>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</si>
  <si>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</si>
  <si>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</si>
  <si>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</si>
  <si>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</si>
  <si>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</si>
  <si>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</si>
  <si>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</si>
  <si>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</si>
  <si>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</si>
  <si>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</si>
  <si>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</si>
  <si>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</si>
  <si>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</si>
  <si>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</si>
  <si>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</si>
  <si>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</si>
  <si>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</si>
  <si>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</si>
  <si>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</si>
  <si>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</si>
  <si>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</si>
  <si>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</si>
  <si>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</si>
  <si>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</si>
  <si>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</si>
  <si>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</si>
  <si>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</si>
  <si>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</si>
  <si>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</si>
  <si>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</si>
  <si>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</si>
  <si>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</si>
  <si>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</si>
  <si>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</si>
  <si>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</si>
  <si>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</si>
  <si>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</si>
  <si>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</si>
  <si>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</si>
  <si>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</si>
  <si>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</si>
  <si>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</si>
  <si>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</si>
  <si>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</si>
  <si>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</si>
  <si>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</si>
  <si>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</si>
  <si>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</si>
  <si>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</si>
  <si>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</si>
  <si>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</si>
  <si>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</si>
  <si>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</si>
  <si>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</si>
  <si>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</si>
  <si>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</si>
  <si>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</si>
  <si>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</si>
  <si>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</si>
  <si>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</si>
  <si>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</si>
  <si>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</si>
  <si>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</si>
  <si>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</si>
  <si>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</si>
  <si>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</si>
  <si>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</si>
  <si>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</si>
  <si>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</si>
  <si>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</si>
  <si>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</si>
  <si>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</si>
  <si>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</si>
  <si>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</si>
  <si>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</si>
  <si>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</si>
  <si>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</si>
  <si>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</si>
  <si>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</si>
  <si>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</si>
  <si>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</si>
  <si>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</si>
  <si>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</si>
  <si>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</si>
  <si>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</si>
  <si>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</si>
  <si>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</si>
  <si>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</si>
  <si>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</si>
  <si>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</si>
  <si>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</si>
  <si>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</si>
  <si>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</si>
  <si>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</si>
  <si>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</si>
  <si>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</si>
  <si>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</si>
  <si>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</si>
  <si>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</si>
  <si>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</si>
  <si>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</si>
  <si>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</si>
  <si>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</si>
  <si>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</si>
  <si>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</si>
  <si>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</si>
  <si>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</si>
  <si>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</si>
  <si>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</si>
  <si>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</si>
  <si>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</si>
  <si>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</si>
  <si>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</si>
  <si>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</si>
  <si>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</si>
  <si>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</si>
  <si>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</si>
  <si>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</si>
  <si>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</si>
  <si>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</si>
  <si>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</si>
  <si>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</si>
  <si>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</si>
  <si>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</si>
  <si>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</si>
  <si>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</si>
  <si>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</si>
  <si>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</si>
  <si>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</si>
  <si>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</si>
  <si>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</si>
  <si>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</si>
  <si>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</si>
  <si>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</si>
  <si>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</si>
  <si>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</si>
  <si>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</si>
  <si>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</si>
  <si>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</si>
  <si>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</si>
  <si>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</si>
  <si>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</si>
  <si>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</si>
  <si>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</si>
  <si>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</si>
  <si>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</si>
  <si>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</si>
  <si>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</si>
  <si>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</si>
  <si>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</si>
  <si>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</si>
  <si>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</si>
  <si>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</si>
  <si>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</si>
  <si>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</si>
  <si>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</si>
  <si>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</si>
  <si>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</si>
  <si>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</si>
  <si>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</si>
  <si>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</si>
  <si>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</si>
  <si>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</si>
  <si>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</si>
  <si>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</si>
  <si>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</si>
  <si>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</si>
  <si>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</si>
  <si>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</si>
  <si>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</si>
  <si>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</si>
  <si>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</si>
  <si>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</si>
  <si>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</si>
  <si>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</si>
  <si>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</si>
  <si>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</si>
  <si>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</si>
  <si>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</si>
  <si>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</si>
  <si>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</si>
  <si>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</si>
  <si>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</si>
  <si>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</si>
  <si>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</si>
  <si>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</si>
  <si>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</si>
  <si>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</si>
  <si>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</si>
  <si>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</si>
  <si>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</si>
  <si>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</si>
  <si>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</si>
  <si>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</si>
  <si>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</si>
  <si>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</si>
  <si>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</si>
  <si>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</si>
  <si>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</si>
  <si>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</si>
  <si>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</si>
  <si>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</si>
  <si>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</si>
  <si>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</si>
  <si>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</si>
  <si>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</si>
  <si>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</si>
  <si>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</si>
  <si>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</si>
  <si>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</si>
  <si>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</si>
  <si>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</si>
  <si>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</si>
  <si>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</si>
  <si>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</si>
  <si>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</si>
  <si>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</si>
  <si>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</si>
  <si>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</si>
  <si>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</si>
  <si>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</si>
  <si>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</si>
  <si>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</si>
  <si>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</si>
  <si>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</si>
  <si>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</si>
  <si>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</si>
  <si>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</si>
  <si>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</si>
  <si>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</si>
  <si>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</si>
  <si>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</si>
  <si>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</si>
  <si>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</si>
  <si>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</si>
  <si>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</si>
  <si>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</si>
  <si>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</si>
  <si>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</si>
  <si>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</si>
  <si>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</si>
  <si>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</si>
  <si>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</si>
  <si>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</si>
  <si>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</si>
  <si>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</si>
  <si>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</si>
  <si>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</si>
  <si>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</si>
  <si>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</si>
  <si>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</si>
  <si>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</si>
  <si>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</si>
  <si>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</si>
  <si>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</si>
  <si>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</si>
  <si>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</si>
  <si>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</si>
  <si>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</si>
  <si>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</si>
  <si>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</si>
  <si>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</si>
  <si>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</si>
  <si>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</si>
  <si>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</si>
  <si>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</si>
  <si>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</si>
  <si>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</si>
  <si>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</si>
  <si>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</si>
  <si>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</si>
  <si>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</si>
  <si>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</si>
  <si>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</si>
  <si>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</si>
  <si>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</si>
  <si>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</si>
  <si>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</si>
  <si>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</si>
  <si>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</si>
  <si>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</si>
  <si>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</si>
  <si>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</si>
  <si>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</si>
  <si>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</si>
  <si>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</si>
  <si>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</si>
  <si>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</si>
  <si>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</si>
  <si>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</si>
  <si>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</si>
  <si>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</si>
  <si>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</si>
  <si>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</si>
  <si>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</si>
  <si>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</si>
  <si>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</si>
  <si>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</si>
  <si>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</si>
  <si>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</si>
  <si>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</si>
  <si>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</si>
  <si>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</si>
  <si>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</si>
  <si>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</si>
  <si>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</si>
  <si>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</si>
  <si>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</si>
  <si>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</si>
  <si>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</si>
  <si>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</si>
  <si>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</si>
  <si>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</si>
  <si>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</si>
  <si>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</si>
  <si>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</si>
  <si>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</si>
  <si>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</si>
  <si>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</si>
  <si>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</si>
  <si>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</si>
  <si>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</si>
  <si>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</si>
  <si>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</si>
  <si>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</si>
  <si>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</si>
  <si>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</si>
  <si>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</si>
  <si>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</si>
  <si>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</si>
  <si>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</si>
  <si>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</si>
  <si>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</si>
  <si>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</si>
  <si>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</si>
  <si>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</si>
  <si>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</si>
  <si>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</si>
  <si>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</si>
  <si>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</si>
  <si>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</si>
  <si>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</si>
  <si>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</si>
  <si>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</si>
  <si>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</si>
  <si>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</si>
  <si>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</si>
  <si>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</si>
  <si>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</si>
  <si>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</si>
  <si>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</si>
  <si>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</si>
  <si>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</si>
  <si>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</si>
  <si>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</si>
  <si>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</si>
  <si>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</si>
  <si>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</si>
  <si>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</si>
  <si>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</si>
  <si>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</si>
  <si>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</si>
  <si>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</si>
  <si>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</si>
  <si>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</si>
  <si>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</si>
  <si>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</si>
  <si>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</si>
  <si>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</si>
  <si>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</si>
  <si>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</si>
  <si>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</si>
  <si>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</si>
  <si>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</si>
  <si>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</si>
  <si>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</si>
  <si>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</si>
  <si>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</si>
  <si>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</si>
  <si>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</si>
  <si>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</si>
  <si>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</si>
  <si>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</si>
  <si>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</si>
  <si>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</si>
  <si>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</si>
  <si>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</si>
  <si>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</si>
  <si>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</si>
  <si>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</si>
  <si>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</si>
  <si>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</si>
  <si>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</si>
  <si>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</si>
  <si>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</si>
  <si>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</si>
  <si>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</si>
  <si>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</si>
  <si>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</si>
  <si>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</si>
  <si>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</si>
  <si>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</si>
  <si>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</si>
  <si>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</si>
  <si>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</si>
  <si>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</si>
  <si>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</si>
  <si>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</si>
  <si>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</si>
  <si>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</si>
  <si>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</si>
  <si>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</si>
  <si>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</si>
  <si>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</si>
  <si>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</si>
  <si>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</si>
  <si>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</si>
  <si>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</si>
  <si>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</si>
  <si>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</si>
  <si>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</si>
  <si>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</si>
  <si>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</si>
  <si>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</si>
  <si>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</si>
  <si>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</si>
  <si>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</si>
  <si>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</si>
  <si>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</si>
  <si>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</si>
  <si>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</si>
  <si>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</si>
  <si>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</si>
  <si>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</si>
  <si>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</si>
  <si>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</si>
  <si>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</si>
  <si>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</si>
  <si>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</si>
  <si>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</si>
  <si>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</si>
  <si>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</si>
  <si>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</si>
  <si>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</si>
  <si>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</si>
  <si>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</si>
  <si>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</si>
  <si>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</si>
  <si>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</si>
  <si>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</si>
  <si>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</si>
  <si>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</si>
  <si>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</si>
  <si>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</si>
  <si>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</si>
  <si>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</si>
  <si>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</si>
  <si>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</si>
  <si>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</si>
  <si>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</si>
  <si>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</si>
  <si>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</si>
  <si>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</si>
  <si>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</si>
  <si>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</si>
  <si>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</si>
  <si>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</si>
  <si>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</si>
  <si>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</si>
  <si>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</si>
  <si>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</si>
  <si>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</si>
  <si>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</si>
  <si>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</si>
  <si>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</si>
  <si>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</si>
  <si>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</si>
  <si>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</si>
  <si>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</si>
  <si>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</si>
  <si>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</si>
  <si>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</si>
  <si>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</si>
  <si>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</si>
  <si>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</si>
  <si>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</si>
  <si>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</si>
  <si>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</si>
  <si>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</si>
  <si>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</si>
  <si>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</si>
  <si>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</si>
  <si>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</si>
  <si>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</si>
  <si>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</si>
  <si>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</si>
  <si>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</si>
  <si>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</si>
  <si>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</si>
  <si>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</si>
  <si>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</si>
  <si>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</si>
  <si>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</si>
  <si>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</si>
  <si>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</si>
  <si>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</si>
  <si>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</si>
  <si>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</si>
  <si>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</si>
  <si>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</si>
  <si>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</si>
  <si>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</si>
  <si>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</si>
  <si>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</si>
  <si>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</si>
  <si>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</si>
  <si>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</si>
  <si>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</si>
  <si>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</si>
  <si>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</si>
  <si>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</si>
  <si>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</si>
  <si>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</si>
  <si>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</si>
  <si>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</si>
  <si>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</si>
  <si>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</si>
  <si>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</si>
  <si>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</si>
  <si>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</si>
  <si>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</si>
  <si>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</si>
  <si>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</si>
  <si>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</si>
  <si>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</si>
  <si>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</si>
  <si>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</si>
  <si>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</si>
  <si>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</si>
  <si>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</si>
  <si>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</si>
  <si>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</si>
  <si>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</si>
  <si>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</si>
  <si>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</si>
  <si>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</si>
  <si>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</si>
  <si>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</si>
  <si>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</si>
  <si>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</si>
  <si>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</si>
  <si>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</si>
  <si>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</si>
  <si>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</si>
  <si>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</si>
  <si>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</si>
  <si>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</si>
  <si>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</si>
  <si>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</si>
  <si>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</si>
  <si>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</si>
  <si>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</si>
  <si>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</si>
  <si>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</si>
  <si>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</si>
  <si>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</si>
  <si>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</si>
  <si>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</si>
  <si>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</si>
  <si>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</si>
  <si>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</si>
  <si>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</si>
  <si>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</si>
  <si>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</si>
  <si>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</si>
  <si>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</si>
  <si>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</si>
  <si>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</si>
  <si>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</si>
  <si>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</si>
  <si>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</si>
  <si>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</si>
  <si>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</si>
  <si>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</si>
  <si>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</si>
  <si>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</si>
  <si>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</si>
  <si>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</si>
  <si>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</si>
  <si>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</si>
  <si>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</si>
  <si>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</si>
  <si>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</si>
  <si>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</si>
  <si>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</si>
  <si>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</si>
  <si>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</si>
  <si>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</si>
  <si>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</si>
  <si>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</si>
  <si>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</si>
  <si>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</si>
  <si>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</si>
  <si>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</si>
  <si>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</si>
  <si>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</si>
  <si>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</si>
  <si>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</si>
  <si>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</si>
  <si>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</si>
  <si>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</si>
  <si>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</si>
  <si>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</si>
  <si>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</si>
  <si>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</si>
  <si>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</si>
  <si>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</si>
  <si>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</si>
  <si>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</si>
  <si>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</si>
  <si>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</si>
  <si>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</si>
  <si>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</si>
  <si>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</si>
  <si>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</si>
  <si>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</si>
  <si>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</si>
  <si>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</si>
  <si>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</si>
  <si>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</si>
  <si>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</si>
  <si>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</si>
  <si>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</si>
  <si>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</si>
  <si>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</si>
  <si>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</si>
  <si>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</si>
  <si>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</si>
  <si>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</si>
  <si>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</si>
  <si>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</si>
  <si>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</si>
  <si>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</si>
  <si>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</si>
  <si>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</si>
  <si>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</si>
  <si>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</si>
  <si>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</si>
  <si>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</si>
  <si>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</si>
  <si>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</si>
  <si>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</si>
  <si>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</si>
  <si>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</si>
  <si>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</si>
  <si>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</si>
  <si>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</si>
  <si>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</si>
  <si>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</si>
  <si>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</si>
  <si>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</si>
  <si>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</si>
  <si>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</si>
  <si>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</si>
  <si>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</si>
  <si>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</si>
  <si>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</si>
  <si>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</si>
  <si>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</si>
  <si>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</si>
  <si>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</si>
  <si>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</si>
  <si>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</si>
  <si>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</si>
  <si>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</si>
  <si>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</si>
  <si>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</si>
  <si>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</si>
  <si>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</si>
  <si>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</si>
  <si>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</si>
  <si>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</si>
  <si>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</si>
  <si>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</si>
  <si>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</si>
  <si>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</si>
  <si>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</si>
  <si>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</si>
  <si>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</si>
  <si>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</si>
  <si>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</si>
  <si>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</si>
  <si>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</si>
  <si>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</si>
  <si>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</si>
  <si>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</si>
  <si>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</si>
  <si>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</si>
  <si>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</si>
  <si>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</si>
  <si>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</si>
  <si>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</si>
  <si>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</si>
  <si>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</si>
  <si>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</si>
  <si>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</si>
  <si>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</si>
  <si>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</si>
  <si>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</si>
  <si>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</si>
  <si>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</si>
  <si>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</si>
  <si>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</si>
  <si>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</si>
  <si>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</si>
  <si>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</si>
  <si>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</si>
  <si>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</si>
  <si>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</si>
  <si>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</si>
  <si>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</si>
  <si>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</si>
  <si>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</si>
  <si>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</si>
  <si>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</si>
  <si>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</si>
  <si>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</si>
  <si>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</si>
  <si>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</si>
  <si>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</si>
  <si>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</si>
  <si>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</si>
  <si>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</si>
  <si>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</si>
  <si>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</si>
  <si>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</si>
  <si>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</si>
  <si>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</si>
  <si>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</si>
  <si>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</si>
  <si>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</si>
  <si>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</si>
  <si>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</si>
  <si>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</si>
  <si>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</si>
  <si>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</si>
  <si>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</si>
  <si>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</si>
  <si>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</si>
  <si>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</si>
  <si>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</si>
  <si>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</si>
  <si>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</si>
  <si>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</si>
  <si>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</si>
  <si>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</si>
  <si>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</si>
  <si>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</si>
  <si>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</si>
  <si>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</si>
  <si>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</si>
  <si>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</si>
  <si>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</si>
  <si>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</si>
  <si>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</si>
  <si>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</si>
  <si>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</si>
  <si>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</si>
  <si>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</si>
  <si>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</si>
  <si>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</si>
  <si>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</si>
  <si>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</si>
  <si>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</si>
  <si>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</si>
  <si>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</si>
  <si>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</si>
  <si>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</si>
  <si>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</si>
  <si>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</si>
  <si>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</si>
  <si>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</si>
  <si>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</si>
  <si>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</si>
  <si>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</si>
  <si>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</si>
  <si>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</si>
  <si>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</si>
  <si>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</si>
  <si>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</si>
  <si>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</si>
  <si>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</si>
  <si>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</si>
  <si>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</si>
  <si>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</si>
  <si>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</si>
  <si>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</si>
  <si>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</si>
  <si>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</si>
  <si>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</si>
  <si>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</si>
  <si>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</si>
  <si>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</si>
  <si>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</si>
  <si>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</si>
  <si>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</si>
  <si>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</si>
  <si>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</si>
  <si>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</si>
  <si>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</si>
  <si>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</si>
  <si>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</si>
  <si>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</si>
  <si>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</si>
  <si>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</si>
  <si>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</si>
  <si>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</si>
  <si>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</si>
  <si>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</si>
  <si>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</si>
  <si>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</si>
  <si>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</si>
  <si>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</si>
  <si>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</si>
  <si>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</si>
  <si>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</si>
  <si>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</si>
  <si>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</si>
  <si>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</si>
  <si>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</si>
  <si>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</si>
  <si>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</si>
  <si>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</si>
  <si>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</si>
  <si>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</si>
  <si>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</si>
  <si>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</si>
  <si>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</si>
  <si>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</si>
  <si>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</si>
  <si>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</si>
  <si>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</si>
  <si>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</si>
  <si>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</si>
  <si>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</si>
  <si>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</si>
  <si>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</si>
  <si>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</si>
  <si>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</si>
  <si>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</si>
  <si>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</si>
  <si>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</si>
  <si>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</si>
  <si>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</si>
  <si>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</si>
  <si>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</si>
  <si>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</si>
  <si>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</si>
  <si>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</si>
  <si>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</si>
  <si>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</si>
  <si>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</si>
  <si>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</si>
  <si>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</si>
  <si>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</si>
  <si>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</si>
  <si>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</si>
  <si>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</si>
  <si>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</si>
  <si>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</si>
  <si>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</si>
  <si>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</si>
  <si>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</si>
  <si>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</si>
  <si>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</si>
  <si>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</si>
  <si>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</si>
  <si>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</si>
  <si>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</si>
  <si>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</si>
  <si>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</si>
  <si>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</si>
  <si>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</si>
  <si>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</si>
  <si>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</si>
  <si>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</si>
  <si>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</si>
  <si>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</si>
  <si>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</si>
  <si>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</si>
  <si>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</si>
  <si>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</si>
  <si>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</si>
  <si>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</si>
  <si>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</si>
  <si>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</si>
  <si>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</si>
  <si>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</si>
  <si>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</si>
  <si>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</si>
  <si>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</si>
  <si>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</si>
  <si>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</si>
  <si>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</si>
  <si>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</si>
  <si>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</si>
  <si>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</si>
  <si>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</si>
  <si>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</si>
  <si>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</si>
  <si>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</si>
  <si>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</si>
  <si>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</si>
  <si>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</si>
  <si>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</si>
  <si>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</si>
  <si>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</si>
  <si>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</si>
  <si>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</si>
  <si>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</si>
  <si>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</si>
  <si>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</si>
  <si>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</si>
  <si>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</si>
  <si>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</si>
  <si>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</si>
  <si>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</si>
  <si>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</si>
  <si>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</si>
  <si>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</si>
  <si>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</si>
  <si>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</si>
  <si>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</si>
  <si>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</si>
  <si>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</si>
  <si>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</si>
  <si>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</si>
  <si>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</si>
  <si>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</si>
  <si>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</si>
  <si>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</si>
  <si>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</si>
  <si>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</si>
  <si>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</si>
  <si>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</si>
  <si>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</si>
  <si>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</si>
  <si>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</si>
  <si>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</si>
  <si>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</si>
  <si>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</si>
  <si>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</si>
  <si>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</si>
  <si>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</si>
  <si>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</si>
  <si>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</si>
  <si>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</si>
  <si>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</si>
  <si>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</si>
  <si>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</si>
  <si>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</si>
  <si>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</si>
  <si>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</si>
  <si>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</si>
  <si>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</si>
  <si>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</si>
  <si>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</si>
  <si>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</si>
  <si>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</si>
  <si>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</si>
  <si>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</si>
  <si>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</si>
  <si>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</si>
  <si>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</si>
  <si>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</si>
  <si>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</si>
  <si>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</si>
  <si>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</si>
  <si>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</si>
  <si>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</si>
  <si>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</si>
  <si>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</si>
  <si>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</si>
  <si>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</si>
  <si>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</si>
  <si>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</si>
  <si>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</si>
  <si>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</si>
  <si>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</si>
  <si>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</si>
  <si>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</si>
  <si>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</si>
  <si>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</si>
  <si>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</si>
  <si>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</si>
  <si>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</si>
  <si>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</si>
  <si>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</si>
  <si>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</si>
  <si>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</si>
  <si>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</si>
  <si>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</si>
  <si>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</si>
  <si>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</si>
  <si>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</si>
  <si>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</si>
  <si>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</si>
  <si>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</si>
  <si>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</si>
  <si>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</si>
  <si>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</si>
  <si>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</si>
  <si>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</si>
  <si>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</si>
  <si>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</si>
  <si>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</si>
  <si>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</si>
  <si>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</si>
  <si>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</si>
  <si>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</si>
  <si>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</si>
  <si>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</si>
  <si>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</si>
  <si>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</si>
  <si>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</si>
  <si>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</si>
  <si>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</si>
  <si>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</si>
  <si>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</si>
  <si>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</si>
  <si>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</si>
  <si>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</si>
  <si>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</si>
  <si>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</si>
  <si>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</si>
  <si>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</si>
  <si>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</si>
  <si>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</si>
  <si>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</si>
  <si>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</si>
  <si>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</si>
  <si>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</si>
  <si>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</si>
  <si>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</si>
  <si>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</si>
  <si>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</si>
  <si>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</si>
  <si>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</si>
  <si>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</si>
  <si>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</si>
  <si>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</si>
  <si>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</si>
  <si>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</si>
  <si>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</si>
  <si>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</si>
  <si>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</si>
  <si>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</si>
  <si>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</si>
  <si>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</si>
  <si>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</si>
  <si>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</si>
  <si>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</si>
  <si>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</si>
  <si>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</si>
  <si>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</si>
  <si>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</si>
  <si>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</si>
  <si>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</si>
  <si>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</si>
  <si>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</si>
  <si>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</si>
  <si>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</si>
  <si>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</si>
  <si>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</si>
  <si>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</si>
  <si>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</si>
  <si>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</si>
  <si>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</si>
  <si>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</si>
  <si>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</si>
  <si>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</si>
  <si>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</si>
  <si>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</si>
  <si>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</si>
  <si>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</si>
  <si>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</si>
  <si>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</si>
  <si>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</si>
  <si>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</si>
  <si>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</si>
  <si>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</si>
  <si>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</si>
  <si>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</si>
  <si>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</si>
  <si>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</si>
  <si>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</si>
  <si>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</si>
  <si>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</si>
  <si>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</si>
  <si>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</si>
  <si>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</si>
  <si>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</si>
  <si>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</si>
  <si>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</si>
  <si>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</si>
  <si>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</si>
  <si>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</si>
  <si>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</si>
  <si>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</si>
  <si>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</si>
  <si>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</si>
  <si>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</si>
  <si>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</si>
  <si>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</si>
  <si>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</si>
  <si>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</si>
  <si>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</si>
  <si>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</si>
  <si>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</si>
  <si>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</si>
  <si>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</si>
  <si>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</si>
  <si>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</si>
  <si>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</si>
  <si>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</si>
  <si>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</si>
  <si>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</si>
  <si>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</si>
  <si>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</si>
  <si>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</si>
  <si>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</si>
  <si>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</si>
  <si>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</si>
  <si>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</si>
  <si>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</si>
  <si>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</si>
  <si>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</si>
  <si>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</si>
  <si>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</si>
  <si>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</si>
  <si>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</si>
  <si>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</si>
  <si>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</si>
  <si>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</si>
  <si>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</si>
  <si>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</si>
  <si>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</si>
  <si>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</si>
  <si>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</si>
  <si>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</si>
  <si>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</si>
  <si>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</si>
  <si>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</si>
  <si>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</si>
  <si>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</si>
  <si>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</si>
  <si>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</si>
  <si>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</si>
  <si>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</si>
  <si>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</si>
  <si>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</si>
  <si>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</si>
  <si>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</si>
  <si>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</si>
  <si>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</si>
  <si>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</si>
  <si>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</si>
  <si>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</si>
  <si>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</si>
  <si>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</si>
  <si>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</si>
  <si>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</si>
  <si>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</si>
  <si>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</si>
  <si>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</si>
  <si>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</si>
  <si>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</si>
  <si>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</si>
  <si>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</si>
  <si>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</si>
  <si>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</si>
  <si>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</si>
  <si>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</si>
  <si>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</si>
  <si>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</si>
  <si>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</si>
  <si>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</si>
  <si>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</si>
  <si>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</si>
  <si>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</si>
  <si>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</si>
  <si>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</si>
  <si>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</si>
  <si>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</si>
  <si>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</si>
  <si>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</si>
  <si>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</si>
  <si>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</si>
  <si>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</si>
  <si>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</si>
  <si>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</si>
  <si>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</si>
  <si>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</si>
  <si>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</si>
  <si>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</si>
  <si>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</si>
  <si>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</si>
  <si>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</si>
  <si>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</si>
  <si>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</si>
  <si>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</si>
  <si>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</si>
  <si>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</si>
  <si>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</si>
  <si>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</si>
  <si>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</si>
  <si>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</si>
  <si>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</si>
  <si>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</si>
  <si>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</si>
  <si>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</si>
  <si>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</si>
  <si>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</si>
  <si>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</si>
  <si>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</si>
  <si>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</si>
  <si>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</si>
  <si>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</si>
  <si>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</si>
  <si>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</si>
  <si>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</si>
  <si>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</si>
  <si>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</si>
  <si>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</si>
  <si>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</si>
  <si>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</si>
  <si>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</si>
  <si>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</si>
  <si>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</si>
  <si>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</si>
  <si>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</si>
  <si>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</si>
  <si>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</si>
  <si>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</si>
  <si>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</si>
  <si>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</si>
  <si>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</si>
  <si>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</si>
  <si>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</si>
  <si>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</si>
  <si>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</si>
  <si>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</si>
  <si>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</si>
  <si>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</si>
  <si>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</si>
  <si>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</si>
  <si>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</si>
  <si>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</si>
  <si>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</si>
  <si>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</si>
  <si>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</si>
  <si>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</si>
  <si>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</si>
  <si>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</si>
  <si>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</si>
  <si>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</si>
  <si>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</si>
  <si>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</si>
  <si>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</si>
  <si>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</si>
  <si>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</si>
  <si>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</si>
  <si>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</si>
  <si>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</si>
  <si>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</si>
  <si>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</si>
  <si>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</si>
  <si>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</si>
  <si>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</si>
  <si>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</si>
  <si>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</si>
  <si>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</si>
  <si>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</si>
  <si>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</si>
  <si>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</si>
  <si>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</si>
  <si>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</si>
  <si>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</si>
  <si>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</si>
  <si>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</si>
  <si>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</si>
  <si>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</si>
  <si>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</si>
  <si>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</si>
  <si>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</si>
  <si>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</si>
  <si>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</si>
  <si>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</si>
  <si>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</si>
  <si>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</si>
  <si>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</si>
  <si>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</si>
  <si>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</si>
  <si>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</si>
  <si>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</si>
  <si>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</si>
  <si>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</si>
  <si>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</si>
  <si>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</si>
  <si>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</si>
  <si>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</si>
  <si>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</si>
  <si>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</si>
  <si>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</si>
  <si>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</si>
  <si>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</si>
  <si>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</si>
  <si>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</si>
  <si>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</si>
  <si>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</si>
  <si>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</si>
  <si>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</si>
  <si>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</si>
  <si>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</si>
  <si>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</si>
  <si>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</si>
  <si>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</si>
  <si>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</si>
  <si>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</si>
  <si>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</si>
  <si>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</si>
  <si>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</si>
  <si>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</si>
  <si>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</si>
  <si>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</si>
  <si>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</si>
  <si>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</si>
  <si>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</si>
  <si>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</si>
  <si>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</si>
  <si>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</si>
  <si>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</si>
  <si>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</si>
  <si>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</si>
  <si>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</si>
  <si>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</si>
  <si>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</si>
  <si>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</si>
  <si>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</si>
  <si>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</si>
  <si>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</si>
  <si>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</si>
  <si>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</si>
  <si>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</si>
  <si>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</si>
  <si>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</si>
  <si>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</si>
  <si>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</si>
  <si>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</si>
  <si>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</si>
  <si>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</si>
  <si>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</si>
  <si>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</si>
  <si>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</si>
  <si>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</si>
  <si>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</si>
  <si>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</si>
  <si>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</si>
  <si>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</si>
  <si>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</si>
  <si>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</si>
  <si>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</si>
  <si>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</si>
  <si>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</si>
  <si>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</si>
  <si>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</si>
  <si>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</si>
  <si>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</si>
  <si>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</si>
  <si>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</si>
  <si>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</si>
  <si>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</si>
  <si>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</si>
  <si>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</si>
  <si>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</si>
  <si>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</si>
  <si>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</si>
  <si>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</si>
  <si>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</si>
  <si>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</si>
  <si>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</si>
  <si>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</si>
  <si>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</si>
  <si>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</si>
  <si>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</si>
  <si>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</si>
  <si>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</si>
  <si>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</si>
  <si>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</si>
  <si>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</si>
  <si>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</si>
  <si>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</si>
  <si>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</si>
  <si>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</si>
  <si>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</si>
  <si>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</si>
  <si>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</si>
  <si>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</si>
  <si>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</si>
  <si>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</si>
  <si>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</si>
  <si>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</si>
  <si>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</si>
  <si>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</si>
  <si>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</si>
  <si>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</si>
  <si>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</si>
  <si>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</si>
  <si>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</si>
  <si>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</si>
  <si>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</si>
  <si>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</si>
  <si>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</si>
  <si>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</si>
  <si>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</si>
  <si>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</si>
  <si>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</si>
  <si>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</si>
  <si>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</si>
  <si>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</si>
  <si>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</si>
  <si>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</si>
  <si>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</si>
  <si>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</si>
  <si>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</si>
  <si>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</si>
  <si>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</si>
  <si>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</si>
  <si>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</si>
  <si>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</si>
  <si>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</si>
  <si>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</si>
  <si>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</si>
  <si>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</si>
  <si>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</si>
  <si>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</si>
  <si>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</si>
  <si>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</si>
  <si>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</si>
  <si>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</si>
  <si>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</si>
  <si>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</si>
  <si>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</si>
  <si>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</si>
  <si>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</si>
  <si>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</si>
  <si>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</si>
  <si>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</si>
  <si>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</si>
  <si>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</si>
  <si>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</si>
  <si>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</si>
  <si>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</si>
  <si>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</si>
  <si>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</si>
  <si>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</si>
  <si>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</si>
  <si>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</si>
  <si>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</si>
  <si>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</si>
  <si>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</si>
  <si>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</si>
  <si>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</si>
  <si>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</si>
  <si>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</si>
  <si>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</si>
  <si>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</si>
  <si>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</si>
  <si>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</si>
  <si>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</si>
  <si>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</si>
  <si>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</si>
  <si>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</si>
  <si>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</si>
  <si>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</si>
  <si>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</si>
  <si>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</si>
  <si>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</si>
  <si>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</si>
  <si>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</si>
  <si>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</si>
  <si>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</si>
  <si>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</si>
  <si>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</si>
  <si>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</si>
  <si>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</si>
  <si>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</si>
  <si>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</si>
  <si>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</si>
  <si>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</si>
  <si>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</si>
  <si>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</si>
  <si>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</si>
  <si>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</si>
  <si>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</si>
  <si>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</si>
  <si>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</si>
  <si>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</si>
  <si>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</si>
  <si>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</si>
  <si>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</si>
  <si>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</si>
  <si>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</si>
  <si>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</si>
  <si>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</si>
  <si>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</si>
  <si>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</si>
  <si>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</si>
  <si>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</si>
  <si>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</si>
  <si>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</si>
  <si>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</si>
  <si>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</si>
  <si>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</si>
  <si>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</si>
  <si>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</si>
  <si>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</si>
  <si>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</si>
  <si>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</si>
  <si>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</si>
  <si>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</si>
  <si>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</si>
  <si>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</si>
  <si>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</si>
  <si>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</si>
  <si>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</si>
  <si>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</si>
  <si>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</si>
  <si>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</si>
  <si>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</si>
  <si>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</si>
  <si>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</si>
  <si>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</si>
  <si>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</si>
  <si>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</si>
  <si>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</si>
  <si>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</si>
  <si>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</si>
  <si>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</si>
  <si>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</si>
  <si>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</si>
  <si>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</si>
  <si>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</si>
  <si>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</si>
  <si>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</si>
  <si>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</si>
  <si>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</si>
  <si>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</si>
  <si>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</si>
  <si>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</si>
  <si>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</si>
  <si>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</si>
  <si>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</si>
  <si>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</si>
  <si>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</si>
  <si>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</si>
  <si>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</si>
  <si>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</si>
  <si>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</si>
  <si>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</si>
  <si>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</si>
  <si>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</si>
  <si>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</si>
  <si>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</si>
  <si>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</si>
  <si>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</si>
  <si>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</si>
  <si>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</si>
  <si>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</si>
  <si>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</si>
  <si>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</si>
  <si>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</si>
  <si>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</si>
  <si>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</si>
  <si>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</si>
  <si>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</si>
  <si>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</si>
  <si>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</si>
  <si>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</si>
  <si>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</si>
  <si>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</si>
  <si>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</si>
  <si>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</si>
  <si>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</si>
  <si>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</si>
  <si>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</si>
  <si>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</si>
  <si>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</si>
  <si>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</si>
  <si>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</si>
  <si>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</si>
  <si>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</si>
  <si>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</si>
  <si>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</si>
  <si>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</si>
  <si>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</si>
  <si>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</si>
  <si>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</si>
  <si>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</si>
  <si>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</si>
  <si>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</si>
  <si>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</si>
  <si>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</si>
  <si>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</si>
  <si>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</si>
  <si>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</si>
  <si>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</si>
  <si>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</si>
  <si>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</si>
  <si>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</si>
  <si>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</si>
  <si>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</si>
  <si>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</si>
  <si>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</si>
  <si>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</si>
  <si>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</si>
  <si>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</si>
  <si>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</si>
  <si>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</si>
  <si>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</si>
  <si>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</si>
  <si>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</si>
  <si>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</si>
  <si>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</si>
  <si>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</si>
  <si>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</si>
  <si>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</si>
  <si>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</si>
  <si>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</si>
  <si>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</si>
  <si>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</si>
  <si>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</si>
  <si>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</si>
  <si>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</si>
  <si>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</si>
  <si>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</si>
  <si>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</si>
  <si>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</si>
  <si>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</si>
  <si>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</si>
  <si>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</si>
  <si>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</si>
  <si>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</si>
  <si>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</si>
  <si>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</si>
  <si>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</si>
  <si>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</si>
  <si>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</si>
  <si>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</si>
  <si>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</si>
  <si>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</si>
  <si>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</si>
  <si>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</si>
  <si>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</si>
  <si>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</si>
  <si>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</si>
  <si>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</si>
  <si>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</si>
  <si>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</si>
  <si>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</si>
  <si>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</si>
  <si>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</si>
  <si>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</si>
  <si>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</si>
  <si>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</si>
  <si>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</si>
  <si>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</si>
  <si>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</si>
  <si>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</si>
  <si>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</si>
  <si>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</si>
  <si>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</si>
  <si>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</si>
  <si>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</si>
  <si>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</si>
  <si>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</si>
  <si>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</si>
  <si>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</si>
  <si>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</si>
  <si>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</si>
  <si>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</si>
  <si>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</si>
  <si>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</si>
  <si>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</si>
  <si>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</si>
  <si>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</si>
  <si>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</si>
  <si>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</si>
  <si>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</si>
  <si>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</si>
  <si>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</si>
  <si>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</si>
  <si>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</si>
  <si>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</si>
  <si>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</si>
  <si>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</si>
  <si>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</si>
  <si>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</si>
  <si>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</si>
  <si>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</si>
  <si>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</si>
  <si>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</si>
  <si>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</si>
  <si>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</si>
  <si>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</si>
  <si>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</si>
  <si>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</si>
  <si>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</si>
  <si>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</si>
  <si>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</si>
  <si>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</si>
  <si>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</si>
  <si>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</si>
  <si>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</si>
  <si>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</si>
  <si>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</si>
  <si>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</si>
  <si>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</si>
  <si>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</si>
  <si>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</si>
  <si>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</si>
  <si>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</si>
  <si>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</si>
  <si>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</si>
  <si>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</si>
  <si>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</si>
  <si>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</si>
  <si>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</si>
  <si>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</si>
  <si>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</si>
  <si>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</si>
  <si>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</si>
  <si>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</si>
  <si>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</si>
  <si>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</si>
  <si>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</si>
  <si>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</si>
  <si>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</si>
  <si>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</si>
  <si>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</si>
  <si>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</si>
  <si>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</si>
  <si>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</si>
  <si>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</si>
  <si>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</si>
  <si>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</si>
  <si>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</si>
  <si>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</si>
  <si>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</si>
  <si>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</si>
  <si>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</si>
  <si>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</si>
  <si>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</si>
  <si>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</si>
  <si>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</si>
  <si>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</si>
  <si>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</si>
  <si>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</si>
  <si>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</si>
  <si>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</si>
  <si>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</si>
  <si>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</si>
  <si>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</si>
  <si>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</si>
  <si>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</si>
  <si>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</si>
  <si>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</si>
  <si>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</si>
  <si>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</si>
  <si>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</si>
  <si>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</si>
  <si>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</si>
  <si>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</si>
  <si>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</si>
  <si>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</si>
  <si>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</si>
  <si>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</si>
  <si>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</si>
  <si>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</si>
  <si>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</si>
  <si>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</si>
  <si>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</si>
  <si>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</si>
  <si>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</si>
  <si>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</si>
  <si>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</si>
  <si>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</si>
  <si>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</si>
  <si>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</si>
  <si>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</si>
  <si>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</si>
  <si>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</si>
  <si>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</si>
  <si>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</si>
  <si>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</si>
  <si>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</si>
  <si>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</si>
  <si>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</si>
  <si>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</si>
  <si>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</si>
  <si>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</si>
  <si>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</si>
  <si>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</si>
  <si>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</si>
  <si>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</si>
  <si>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</si>
  <si>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</si>
  <si>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</si>
  <si>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</si>
  <si>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</si>
  <si>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</si>
  <si>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</si>
  <si>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</si>
  <si>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</si>
  <si>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</si>
  <si>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</si>
  <si>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</si>
  <si>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</si>
  <si>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</si>
  <si>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</si>
  <si>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</si>
  <si>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</si>
  <si>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</si>
  <si>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</si>
  <si>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</si>
  <si>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</si>
  <si>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</si>
  <si>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</si>
  <si>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</si>
  <si>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</si>
  <si>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</si>
  <si>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</si>
  <si>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</si>
  <si>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</si>
  <si>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</si>
  <si>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</si>
  <si>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</si>
  <si>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</si>
  <si>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</si>
  <si>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</si>
  <si>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</si>
  <si>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</si>
  <si>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</si>
  <si>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</si>
  <si>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</si>
  <si>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</si>
  <si>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</si>
  <si>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</si>
  <si>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</si>
  <si>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</si>
  <si>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</si>
  <si>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</si>
  <si>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</si>
  <si>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</si>
  <si>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</si>
  <si>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</si>
  <si>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</si>
  <si>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</si>
  <si>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</si>
  <si>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</si>
  <si>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</si>
  <si>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</si>
  <si>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</si>
  <si>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</si>
  <si>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</si>
  <si>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</si>
  <si>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</si>
  <si>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</si>
  <si>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</si>
  <si>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</si>
  <si>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</si>
  <si>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</si>
  <si>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</si>
  <si>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</si>
  <si>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</si>
  <si>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</si>
  <si>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</si>
  <si>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</si>
  <si>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</si>
  <si>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</si>
  <si>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</si>
  <si>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</si>
  <si>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</si>
  <si>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</si>
  <si>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</si>
  <si>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</si>
  <si>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</si>
  <si>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</si>
  <si>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</si>
  <si>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</si>
  <si>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</si>
  <si>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</si>
  <si>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</si>
  <si>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</si>
  <si>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</si>
  <si>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</si>
  <si>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</si>
  <si>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</si>
  <si>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</si>
  <si>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</si>
  <si>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</si>
  <si>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</si>
  <si>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</si>
  <si>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</si>
  <si>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</si>
  <si>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</si>
  <si>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</si>
  <si>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</si>
  <si>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</si>
  <si>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</si>
  <si>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</si>
  <si>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</si>
  <si>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</si>
  <si>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</si>
  <si>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</si>
  <si>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</si>
  <si>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</si>
  <si>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</si>
  <si>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</si>
  <si>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</si>
  <si>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</si>
  <si>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</si>
  <si>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</si>
  <si>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</si>
  <si>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</si>
  <si>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</si>
  <si>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</si>
  <si>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</si>
  <si>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</si>
  <si>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</si>
  <si>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</si>
  <si>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</si>
  <si>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</si>
  <si>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</si>
  <si>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</si>
  <si>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</si>
  <si>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</si>
  <si>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</si>
  <si>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</si>
  <si>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</si>
  <si>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</si>
  <si>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</si>
  <si>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</si>
  <si>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</si>
  <si>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</si>
  <si>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</si>
  <si>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</si>
  <si>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</si>
  <si>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</si>
  <si>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</si>
  <si>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</si>
  <si>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</si>
  <si>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</si>
  <si>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</si>
  <si>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</si>
  <si>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</si>
  <si>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</si>
  <si>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</si>
  <si>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</si>
  <si>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</si>
  <si>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</si>
  <si>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</si>
  <si>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</si>
  <si>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</si>
  <si>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</si>
  <si>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</si>
  <si>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</si>
  <si>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</si>
  <si>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</si>
  <si>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</si>
  <si>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</si>
  <si>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</si>
  <si>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</si>
  <si>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</si>
  <si>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</si>
  <si>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</si>
  <si>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</si>
  <si>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</si>
  <si>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</si>
  <si>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</si>
  <si>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</si>
  <si>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</si>
  <si>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</si>
  <si>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</si>
  <si>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</si>
  <si>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</si>
  <si>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</si>
  <si>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</si>
  <si>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</si>
  <si>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</si>
  <si>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</si>
  <si>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</si>
  <si>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</si>
  <si>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</si>
  <si>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</si>
  <si>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</si>
  <si>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</si>
  <si>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</si>
  <si>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</si>
  <si>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</si>
  <si>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</si>
  <si>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</si>
  <si>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</si>
  <si>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</si>
  <si>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</si>
  <si>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</si>
  <si>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</si>
  <si>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</si>
  <si>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</si>
  <si>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</si>
  <si>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</si>
  <si>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</si>
  <si>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</si>
  <si>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</si>
  <si>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</si>
  <si>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</si>
  <si>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</si>
  <si>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</si>
  <si>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</si>
  <si>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</si>
  <si>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</si>
  <si>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</si>
  <si>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</si>
  <si>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</si>
  <si>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</si>
  <si>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</si>
  <si>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</si>
  <si>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</si>
  <si>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</si>
  <si>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</si>
  <si>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</si>
  <si>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</si>
  <si>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</si>
  <si>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</si>
  <si>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</si>
  <si>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</si>
  <si>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</si>
  <si>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</si>
  <si>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</si>
  <si>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</si>
  <si>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</si>
  <si>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</si>
  <si>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</si>
  <si>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</si>
  <si>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</si>
  <si>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</si>
  <si>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</si>
  <si>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</si>
  <si>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</si>
  <si>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</si>
  <si>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</si>
  <si>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</si>
  <si>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</si>
  <si>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</si>
  <si>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</si>
  <si>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</si>
  <si>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</si>
  <si>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</si>
  <si>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</si>
  <si>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</si>
  <si>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</si>
  <si>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</si>
  <si>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</si>
  <si>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</si>
  <si>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</si>
  <si>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</si>
  <si>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</si>
  <si>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</si>
  <si>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</si>
  <si>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</si>
  <si>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</si>
  <si>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</si>
  <si>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</si>
  <si>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</si>
  <si>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</si>
  <si>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</si>
  <si>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</si>
  <si>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</si>
  <si>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</si>
  <si>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</si>
  <si>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</si>
  <si>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</si>
  <si>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</si>
  <si>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</si>
  <si>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</si>
  <si>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</si>
  <si>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</si>
  <si>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</si>
  <si>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</si>
  <si>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</si>
  <si>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</si>
  <si>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</si>
  <si>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</si>
  <si>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</si>
  <si>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</si>
  <si>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</si>
  <si>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</si>
  <si>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</si>
  <si>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</si>
  <si>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</si>
  <si>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</si>
  <si>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</si>
  <si>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</si>
  <si>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</si>
  <si>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</si>
  <si>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</si>
  <si>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</si>
  <si>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</si>
  <si>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</si>
  <si>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</si>
  <si>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</si>
  <si>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</si>
  <si>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</si>
  <si>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</si>
  <si>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</si>
  <si>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</si>
  <si>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</si>
  <si>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</si>
  <si>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</si>
  <si>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</si>
  <si>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</si>
  <si>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</si>
  <si>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</si>
  <si>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</si>
  <si>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</si>
  <si>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</si>
  <si>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</si>
  <si>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</si>
  <si>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</si>
  <si>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</si>
  <si>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</si>
  <si>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</si>
  <si>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</si>
  <si>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</si>
  <si>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</si>
  <si>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</si>
  <si>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</si>
  <si>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</si>
  <si>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</si>
  <si>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</si>
  <si>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</si>
  <si>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</si>
  <si>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</si>
  <si>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</si>
  <si>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</si>
  <si>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</si>
  <si>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</si>
  <si>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</si>
  <si>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</si>
  <si>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</si>
  <si>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</si>
  <si>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</si>
  <si>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</si>
  <si>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</si>
  <si>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</si>
  <si>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</si>
  <si>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</si>
  <si>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</si>
  <si>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</si>
  <si>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</si>
  <si>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</si>
  <si>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</si>
  <si>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</si>
  <si>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</si>
  <si>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</si>
  <si>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</si>
  <si>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</si>
  <si>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</si>
  <si>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</si>
  <si>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</si>
  <si>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</si>
  <si>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</si>
  <si>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</si>
  <si>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</si>
  <si>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</si>
  <si>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</si>
  <si>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</si>
  <si>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</si>
  <si>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</si>
  <si>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</si>
  <si>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</si>
  <si>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</si>
  <si>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</si>
  <si>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</si>
  <si>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</si>
  <si>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</si>
  <si>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</si>
  <si>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</si>
  <si>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</si>
  <si>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</si>
  <si>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</si>
  <si>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</si>
  <si>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</si>
  <si>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</si>
  <si>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</si>
  <si>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</si>
  <si>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</si>
  <si>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</si>
  <si>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</si>
  <si>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</si>
  <si>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</si>
  <si>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</si>
  <si>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</si>
  <si>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</si>
  <si>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</si>
  <si>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</si>
  <si>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</si>
  <si>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</si>
  <si>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</si>
  <si>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</si>
  <si>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</si>
  <si>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</si>
  <si>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</si>
  <si>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</si>
  <si>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</si>
  <si>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</si>
  <si>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</si>
  <si>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</si>
  <si>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</si>
  <si>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</si>
  <si>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</si>
  <si>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</si>
  <si>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</si>
  <si>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</si>
  <si>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</si>
  <si>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</si>
  <si>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</si>
  <si>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</si>
  <si>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</si>
  <si>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</si>
  <si>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</si>
  <si>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</si>
  <si>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</si>
  <si>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</si>
  <si>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</si>
  <si>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</si>
  <si>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</si>
  <si>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</si>
  <si>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</si>
  <si>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</si>
  <si>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</si>
  <si>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</si>
  <si>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</si>
  <si>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</si>
  <si>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</si>
  <si>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</si>
  <si>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</si>
  <si>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</si>
  <si>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</si>
  <si>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</si>
  <si>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</si>
  <si>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</si>
  <si>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</si>
  <si>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</si>
  <si>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</si>
  <si>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</si>
  <si>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</si>
  <si>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</si>
  <si>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</si>
  <si>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</si>
  <si>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</si>
  <si>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</si>
  <si>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</si>
  <si>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</si>
  <si>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</si>
  <si>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</si>
  <si>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</si>
  <si>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</si>
  <si>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</si>
  <si>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</si>
  <si>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</si>
  <si>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</si>
  <si>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</si>
  <si>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</si>
  <si>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</si>
  <si>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</si>
  <si>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</si>
  <si>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</si>
  <si>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</si>
  <si>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</si>
  <si>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</si>
  <si>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</si>
  <si>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</si>
  <si>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</si>
  <si>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</si>
  <si>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</si>
  <si>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</si>
  <si>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</si>
  <si>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</si>
  <si>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</si>
  <si>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</si>
  <si>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</si>
  <si>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</si>
  <si>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</si>
  <si>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</si>
  <si>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</si>
  <si>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</si>
  <si>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</si>
  <si>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</si>
  <si>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</si>
  <si>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</si>
  <si>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</si>
  <si>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</si>
  <si>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</si>
  <si>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</si>
  <si>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</si>
  <si>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</si>
  <si>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</si>
  <si>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</si>
  <si>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</si>
  <si>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</si>
  <si>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</si>
  <si>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</si>
  <si>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</si>
  <si>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</si>
  <si>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</si>
  <si>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</si>
  <si>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</si>
  <si>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</si>
  <si>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</si>
  <si>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</si>
  <si>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</si>
  <si>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</si>
  <si>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</si>
  <si>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</si>
  <si>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</si>
  <si>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</si>
  <si>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</si>
  <si>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</si>
  <si>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</si>
  <si>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</si>
  <si>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</si>
  <si>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</si>
  <si>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</si>
  <si>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</si>
  <si>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</si>
  <si>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</si>
  <si>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</si>
  <si>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</si>
  <si>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</si>
  <si>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</si>
  <si>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</si>
  <si>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</si>
  <si>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</si>
  <si>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</si>
  <si>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</si>
  <si>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</si>
  <si>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</si>
  <si>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</si>
  <si>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</si>
  <si>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</si>
  <si>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</si>
  <si>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</si>
  <si>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</si>
  <si>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</si>
  <si>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</si>
  <si>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</si>
  <si>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</si>
  <si>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</si>
  <si>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</si>
  <si>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</si>
  <si>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</si>
  <si>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</si>
  <si>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</si>
  <si>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</si>
  <si>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</si>
  <si>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</si>
  <si>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</si>
  <si>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</si>
  <si>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</si>
  <si>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</si>
  <si>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</si>
  <si>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</si>
  <si>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</si>
  <si>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</si>
  <si>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</si>
  <si>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</si>
  <si>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</si>
  <si>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</si>
  <si>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</si>
  <si>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</si>
  <si>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</si>
  <si>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</si>
  <si>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</si>
  <si>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</si>
  <si>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</si>
  <si>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</si>
  <si>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</si>
  <si>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</si>
  <si>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</si>
  <si>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</si>
  <si>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</si>
  <si>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</si>
  <si>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</si>
  <si>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</si>
  <si>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</si>
  <si>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</si>
  <si>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</si>
  <si>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</si>
  <si>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</si>
  <si>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</si>
  <si>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</si>
  <si>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</si>
  <si>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</si>
  <si>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</si>
  <si>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</si>
  <si>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</si>
  <si>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</si>
  <si>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</si>
  <si>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</si>
  <si>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</si>
  <si>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</si>
  <si>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</si>
  <si>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</si>
  <si>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</si>
  <si>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</si>
  <si>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</si>
  <si>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</si>
  <si>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</si>
  <si>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</si>
  <si>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</si>
  <si>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</si>
  <si>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</si>
  <si>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</si>
  <si>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</si>
  <si>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</si>
  <si>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</si>
  <si>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</si>
  <si>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</si>
  <si>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</si>
  <si>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</si>
  <si>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</si>
  <si>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</si>
  <si>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</si>
  <si>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</si>
  <si>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</si>
  <si>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</si>
  <si>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</si>
  <si>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</si>
  <si>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</si>
  <si>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</si>
  <si>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</si>
  <si>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</si>
  <si>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</si>
  <si>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</si>
  <si>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</si>
  <si>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</si>
  <si>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</si>
  <si>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</si>
  <si>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</si>
  <si>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</si>
  <si>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</si>
  <si>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</si>
  <si>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</si>
  <si>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</si>
  <si>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</si>
  <si>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</si>
  <si>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</si>
  <si>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</si>
  <si>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</si>
  <si>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</si>
  <si>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</si>
  <si>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</si>
  <si>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</si>
  <si>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</si>
  <si>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</si>
  <si>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</si>
  <si>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</si>
  <si>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</si>
  <si>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</si>
  <si>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</si>
  <si>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</si>
  <si>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</si>
  <si>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</si>
  <si>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</si>
  <si>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</si>
  <si>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</si>
  <si>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</si>
  <si>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</si>
  <si>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</si>
  <si>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</si>
  <si>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</si>
  <si>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</si>
  <si>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</si>
  <si>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</si>
  <si>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</si>
  <si>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</si>
  <si>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</si>
  <si>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</si>
  <si>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</si>
  <si>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</si>
  <si>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</si>
  <si>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</si>
  <si>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</si>
  <si>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</si>
  <si>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</si>
  <si>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</si>
  <si>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</si>
  <si>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</si>
  <si>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</si>
  <si>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</si>
  <si>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</si>
  <si>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</si>
  <si>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</si>
  <si>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</si>
  <si>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</si>
  <si>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</si>
  <si>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</si>
  <si>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</si>
  <si>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</si>
  <si>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</si>
  <si>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</si>
  <si>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</si>
  <si>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</si>
  <si>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</si>
  <si>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</si>
  <si>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</si>
  <si>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</si>
  <si>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</si>
  <si>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</si>
  <si>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</si>
  <si>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</si>
  <si>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</si>
  <si>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</si>
  <si>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</si>
  <si>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</si>
  <si>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</si>
  <si>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</si>
  <si>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</si>
  <si>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</si>
  <si>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</si>
  <si>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</si>
  <si>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</si>
  <si>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</si>
  <si>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</si>
  <si>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</si>
  <si>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</si>
  <si>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</si>
  <si>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</si>
  <si>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</si>
  <si>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</si>
  <si>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</si>
  <si>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</si>
  <si>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</si>
  <si>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</si>
  <si>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</si>
  <si>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</si>
  <si>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</si>
  <si>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</si>
  <si>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</si>
  <si>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</si>
  <si>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</si>
  <si>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</si>
  <si>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</si>
  <si>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</si>
  <si>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</si>
  <si>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</si>
  <si>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</si>
  <si>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</si>
  <si>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</si>
  <si>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</si>
  <si>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</si>
  <si>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</si>
  <si>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</si>
  <si>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</si>
  <si>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</si>
  <si>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</si>
  <si>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</si>
  <si>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</si>
  <si>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</si>
  <si>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</si>
  <si>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</si>
  <si>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</si>
  <si>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</si>
  <si>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</si>
  <si>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</si>
  <si>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</si>
  <si>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</si>
  <si>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</si>
  <si>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</si>
  <si>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</si>
  <si>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</si>
  <si>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</si>
  <si>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</si>
  <si>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</si>
  <si>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</si>
  <si>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</si>
  <si>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</si>
  <si>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</si>
  <si>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</si>
  <si>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</si>
  <si>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</si>
  <si>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</si>
  <si>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</si>
  <si>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</si>
  <si>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</si>
  <si>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</si>
  <si>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</si>
  <si>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</si>
  <si>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</si>
  <si>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</si>
  <si>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</si>
  <si>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</si>
  <si>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</si>
  <si>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</si>
  <si>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</si>
  <si>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</si>
  <si>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</si>
  <si>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</si>
  <si>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</si>
  <si>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</si>
  <si>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</si>
  <si>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</si>
  <si>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</si>
  <si>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</si>
  <si>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</si>
  <si>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</si>
  <si>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</si>
  <si>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</si>
  <si>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</si>
  <si>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</si>
  <si>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</si>
  <si>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</si>
  <si>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</si>
  <si>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</si>
  <si>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</si>
  <si>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</si>
  <si>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</si>
  <si>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</si>
  <si>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</si>
  <si>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</si>
  <si>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</si>
  <si>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</si>
  <si>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</si>
  <si>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</si>
  <si>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</si>
  <si>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</si>
  <si>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</si>
  <si>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</si>
  <si>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</si>
  <si>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</si>
  <si>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</si>
  <si>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</si>
  <si>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</si>
  <si>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</si>
  <si>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</si>
  <si>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</si>
  <si>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</si>
  <si>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</si>
  <si>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</si>
  <si>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</si>
  <si>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</si>
  <si>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</si>
  <si>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</si>
  <si>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</si>
  <si>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</si>
  <si>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</si>
  <si>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</si>
  <si>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</si>
  <si>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</si>
  <si>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</si>
  <si>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</si>
  <si>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</si>
  <si>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</si>
  <si>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</si>
  <si>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</si>
  <si>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</si>
  <si>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</si>
  <si>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</si>
  <si>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</si>
  <si>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</si>
  <si>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</si>
  <si>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</si>
  <si>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</si>
  <si>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</si>
  <si>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</si>
  <si>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</si>
  <si>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</si>
  <si>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</si>
  <si>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</si>
  <si>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</si>
  <si>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</si>
  <si>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</si>
  <si>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</si>
  <si>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</si>
  <si>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</si>
  <si>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</si>
  <si>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</si>
  <si>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</si>
  <si>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</si>
  <si>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</si>
  <si>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</si>
  <si>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</si>
  <si>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</si>
  <si>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</si>
  <si>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</si>
  <si>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</si>
  <si>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</si>
  <si>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</si>
  <si>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</si>
  <si>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</si>
  <si>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</si>
  <si>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</si>
  <si>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</si>
  <si>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</si>
  <si>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</si>
  <si>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</si>
  <si>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</si>
  <si>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</si>
  <si>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</si>
  <si>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</si>
  <si>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</si>
  <si>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</si>
  <si>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</si>
  <si>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</si>
  <si>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</si>
  <si>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</si>
  <si>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</si>
  <si>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</si>
  <si>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</si>
  <si>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</si>
  <si>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</si>
  <si>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</si>
  <si>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</si>
  <si>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</si>
  <si>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</si>
  <si>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</si>
  <si>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</si>
  <si>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</si>
  <si>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</si>
  <si>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</si>
  <si>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</si>
  <si>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</si>
  <si>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</si>
  <si>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</si>
  <si>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</si>
  <si>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</si>
  <si>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</si>
  <si>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</si>
  <si>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</si>
  <si>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</si>
  <si>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</si>
  <si>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</si>
  <si>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</si>
  <si>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</si>
  <si>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</si>
  <si>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</si>
  <si>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</si>
  <si>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</si>
  <si>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</si>
  <si>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</si>
  <si>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</si>
  <si>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</si>
  <si>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</si>
  <si>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</si>
  <si>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</si>
  <si>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</si>
  <si>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</si>
  <si>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</si>
  <si>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</si>
  <si>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</si>
  <si>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</si>
  <si>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</si>
  <si>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</si>
  <si>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</si>
  <si>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</si>
  <si>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</si>
  <si>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</si>
  <si>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</si>
  <si>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</si>
  <si>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</si>
  <si>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</si>
  <si>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</si>
  <si>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</si>
  <si>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</si>
  <si>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</si>
  <si>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</si>
  <si>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</si>
  <si>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</si>
  <si>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</si>
  <si>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</si>
  <si>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</si>
  <si>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</si>
  <si>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</si>
  <si>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</si>
  <si>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</si>
  <si>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</si>
  <si>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</si>
  <si>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</si>
  <si>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</si>
  <si>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</si>
  <si>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</si>
  <si>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</si>
  <si>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</si>
  <si>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</si>
  <si>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</si>
  <si>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</si>
  <si>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</si>
  <si>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</si>
  <si>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</si>
  <si>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</si>
  <si>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</si>
  <si>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</si>
  <si>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</si>
  <si>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</si>
  <si>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</si>
  <si>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</si>
  <si>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</si>
  <si>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</si>
  <si>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</si>
  <si>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</si>
  <si>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</si>
  <si>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</si>
  <si>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</si>
  <si>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</si>
  <si>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</si>
  <si>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</si>
  <si>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</si>
  <si>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</si>
  <si>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</si>
  <si>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</si>
  <si>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</si>
  <si>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</si>
  <si>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</si>
  <si>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</si>
  <si>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</si>
  <si>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</si>
  <si>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</si>
  <si>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</si>
  <si>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</si>
  <si>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</si>
  <si>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</si>
  <si>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</si>
  <si>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</si>
  <si>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</si>
  <si>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</si>
  <si>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</si>
  <si>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</si>
  <si>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</si>
  <si>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</si>
  <si>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</si>
  <si>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</si>
  <si>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</si>
  <si>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</si>
  <si>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</si>
  <si>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</si>
  <si>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</si>
  <si>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</si>
  <si>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</si>
  <si>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</si>
  <si>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</si>
  <si>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</si>
  <si>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</si>
  <si>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</si>
  <si>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</si>
  <si>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</si>
  <si>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</si>
  <si>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</si>
  <si>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</si>
  <si>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</si>
  <si>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</si>
  <si>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</si>
  <si>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</si>
  <si>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</si>
  <si>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</si>
  <si>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</si>
  <si>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</si>
  <si>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</si>
  <si>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</si>
  <si>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</si>
  <si>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</si>
  <si>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</si>
  <si>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</si>
  <si>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</si>
  <si>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</si>
  <si>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</si>
  <si>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</si>
  <si>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</si>
  <si>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</si>
  <si>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</si>
  <si>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</si>
  <si>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</si>
  <si>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</si>
  <si>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</si>
  <si>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</si>
  <si>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</si>
  <si>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</si>
  <si>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</si>
  <si>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</si>
  <si>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</si>
  <si>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</si>
  <si>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</si>
  <si>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</si>
  <si>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</si>
  <si>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</si>
  <si>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</si>
  <si>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</si>
  <si>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</si>
  <si>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</si>
  <si>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</si>
  <si>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</si>
  <si>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</si>
  <si>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</si>
  <si>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</si>
  <si>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</si>
  <si>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</si>
  <si>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</si>
  <si>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</si>
  <si>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</si>
  <si>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</si>
  <si>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</si>
  <si>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</si>
  <si>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</si>
  <si>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</si>
  <si>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</si>
  <si>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</si>
  <si>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</si>
  <si>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</si>
  <si>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</si>
  <si>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</si>
  <si>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</si>
  <si>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</si>
  <si>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</si>
  <si>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</si>
  <si>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</si>
  <si>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</si>
  <si>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</si>
  <si>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</si>
  <si>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</si>
  <si>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</si>
  <si>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</si>
  <si>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</si>
  <si>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</si>
  <si>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</si>
  <si>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</si>
  <si>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</si>
  <si>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</si>
  <si>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</si>
  <si>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</si>
  <si>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</si>
  <si>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</si>
  <si>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</si>
  <si>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</si>
  <si>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</si>
  <si>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</si>
  <si>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</si>
  <si>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</si>
  <si>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</si>
  <si>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</si>
  <si>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</si>
  <si>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</si>
  <si>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</si>
  <si>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</si>
  <si>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</si>
  <si>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</si>
  <si>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</si>
  <si>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</si>
  <si>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</si>
  <si>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</si>
  <si>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</si>
  <si>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</si>
  <si>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</si>
  <si>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</si>
  <si>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</si>
  <si>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</si>
  <si>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</si>
  <si>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</si>
  <si>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</si>
  <si>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</si>
  <si>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</si>
  <si>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</si>
  <si>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</si>
  <si>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</si>
  <si>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</si>
  <si>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</si>
  <si>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</si>
  <si>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</si>
  <si>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</si>
  <si>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</si>
  <si>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</si>
  <si>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</si>
  <si>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</si>
  <si>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</si>
  <si>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</si>
  <si>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</si>
  <si>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</si>
  <si>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</si>
  <si>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</si>
  <si>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</si>
  <si>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</si>
  <si>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</si>
  <si>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</si>
  <si>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</si>
  <si>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</si>
  <si>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</si>
  <si>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</si>
  <si>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</si>
  <si>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</si>
  <si>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</si>
  <si>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</si>
  <si>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</si>
  <si>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</si>
  <si>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</si>
  <si>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</si>
  <si>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</si>
  <si>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</si>
  <si>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</si>
  <si>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</si>
  <si>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</si>
  <si>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</si>
  <si>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</si>
  <si>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</si>
  <si>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</si>
  <si>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</si>
  <si>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</si>
  <si>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</si>
  <si>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</si>
  <si>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</si>
  <si>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</si>
  <si>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</si>
  <si>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</si>
  <si>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</si>
  <si>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</si>
  <si>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</si>
  <si>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</si>
  <si>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</si>
  <si>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</si>
  <si>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</si>
  <si>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</si>
  <si>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</si>
  <si>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</si>
  <si>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</si>
  <si>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</si>
  <si>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</si>
  <si>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</si>
  <si>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</si>
  <si>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</si>
  <si>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</si>
  <si>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</si>
  <si>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</si>
  <si>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</si>
  <si>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</si>
  <si>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</si>
  <si>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</si>
  <si>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</si>
  <si>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</si>
  <si>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</si>
  <si>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</si>
  <si>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</si>
  <si>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</si>
  <si>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</si>
  <si>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</si>
  <si>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</si>
  <si>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</si>
  <si>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</si>
  <si>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</si>
  <si>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</si>
  <si>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</si>
  <si>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</si>
  <si>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</si>
  <si>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</si>
  <si>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</si>
  <si>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</si>
  <si>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</si>
  <si>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</si>
  <si>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</si>
  <si>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</si>
  <si>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</si>
  <si>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</si>
  <si>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</si>
  <si>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</si>
  <si>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</si>
  <si>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</si>
  <si>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</si>
  <si>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</si>
  <si>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</si>
  <si>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</si>
  <si>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</si>
  <si>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</si>
  <si>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</si>
  <si>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</si>
  <si>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</si>
  <si>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</si>
  <si>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</si>
  <si>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</si>
  <si>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</si>
  <si>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</si>
  <si>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</si>
  <si>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</si>
  <si>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</si>
  <si>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</si>
  <si>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</si>
  <si>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</si>
  <si>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</si>
  <si>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</si>
  <si>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</si>
  <si>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</si>
  <si>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</si>
  <si>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</si>
  <si>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</si>
  <si>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</si>
  <si>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</si>
  <si>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</si>
  <si>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</si>
  <si>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</si>
  <si>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</si>
  <si>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</si>
  <si>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</si>
  <si>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</si>
  <si>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</si>
  <si>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</si>
  <si>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</si>
  <si>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</si>
  <si>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</si>
  <si>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</si>
  <si>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</si>
  <si>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</si>
  <si>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</si>
  <si>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</si>
  <si>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</si>
  <si>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</si>
  <si>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</si>
  <si>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</si>
  <si>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</si>
  <si>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</si>
  <si>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</si>
  <si>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</si>
  <si>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</si>
  <si>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</si>
  <si>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</si>
  <si>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</si>
  <si>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</si>
  <si>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</si>
  <si>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</si>
  <si>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</si>
  <si>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</si>
  <si>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</si>
  <si>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</si>
  <si>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</si>
  <si>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</si>
  <si>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</si>
  <si>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</si>
  <si>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</si>
  <si>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</si>
  <si>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</si>
  <si>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</si>
  <si>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</si>
  <si>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</si>
  <si>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</si>
  <si>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</si>
  <si>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</si>
  <si>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</si>
  <si>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</si>
  <si>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</si>
  <si>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</si>
  <si>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</si>
  <si>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</si>
  <si>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</si>
  <si>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</si>
  <si>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</si>
  <si>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</si>
  <si>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</si>
  <si>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</si>
  <si>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</si>
  <si>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</si>
  <si>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</si>
  <si>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</si>
  <si>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</si>
  <si>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</si>
  <si>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</si>
  <si>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</si>
  <si>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</si>
  <si>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</si>
  <si>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</si>
  <si>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</si>
  <si>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</si>
  <si>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</si>
  <si>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</si>
  <si>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</si>
  <si>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</si>
  <si>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</si>
  <si>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</si>
  <si>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</si>
  <si>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</si>
  <si>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</si>
  <si>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</si>
  <si>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</si>
  <si>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</si>
  <si>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</si>
  <si>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</si>
  <si>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</si>
  <si>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</si>
  <si>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</si>
  <si>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</si>
  <si>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</si>
  <si>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</si>
  <si>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</si>
  <si>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</si>
  <si>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</si>
  <si>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</si>
  <si>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</si>
  <si>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</si>
  <si>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</si>
  <si>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</si>
  <si>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</si>
  <si>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</si>
  <si>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</si>
  <si>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</si>
  <si>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</si>
  <si>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</si>
  <si>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</si>
  <si>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</si>
  <si>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</si>
  <si>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</si>
  <si>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</si>
  <si>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</si>
  <si>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</si>
  <si>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</si>
  <si>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</si>
  <si>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</si>
  <si>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</si>
  <si>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</si>
  <si>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</si>
  <si>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</si>
  <si>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</si>
  <si>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</si>
  <si>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</si>
  <si>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</si>
  <si>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</si>
  <si>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</si>
  <si>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</si>
  <si>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</si>
  <si>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</si>
  <si>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</si>
  <si>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</si>
  <si>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</si>
  <si>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</si>
  <si>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</si>
  <si>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</si>
  <si>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</si>
  <si>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</si>
  <si>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</si>
  <si>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</si>
  <si>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</si>
  <si>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</si>
  <si>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</si>
  <si>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</si>
  <si>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</si>
  <si>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</si>
  <si>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</si>
  <si>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</si>
  <si>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</si>
  <si>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</si>
  <si>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</si>
  <si>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</si>
  <si>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</si>
  <si>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</si>
  <si>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</si>
  <si>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</si>
  <si>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</si>
  <si>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</si>
  <si>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</si>
  <si>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</si>
  <si>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</si>
  <si>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</si>
  <si>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</si>
  <si>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</si>
  <si>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</si>
  <si>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</si>
  <si>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</si>
  <si>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</si>
  <si>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</si>
  <si>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</si>
  <si>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</si>
  <si>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</si>
  <si>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</si>
  <si>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</si>
  <si>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</si>
  <si>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</si>
  <si>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</si>
  <si>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</si>
  <si>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</si>
  <si>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</si>
  <si>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</si>
  <si>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</si>
  <si>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</si>
  <si>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</si>
  <si>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</si>
  <si>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</si>
  <si>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</si>
  <si>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</si>
  <si>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</si>
  <si>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</si>
  <si>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</si>
  <si>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</si>
  <si>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</si>
  <si>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</si>
  <si>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</si>
  <si>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</si>
  <si>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</si>
  <si>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</si>
  <si>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</si>
  <si>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</si>
  <si>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</si>
  <si>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</si>
  <si>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</si>
  <si>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</si>
  <si>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</si>
  <si>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</si>
  <si>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</si>
  <si>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</si>
  <si>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</si>
  <si>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</si>
  <si>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</si>
  <si>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</si>
  <si>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</si>
  <si>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</si>
  <si>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</si>
  <si>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</si>
  <si>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</si>
  <si>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</si>
  <si>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</si>
  <si>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</si>
  <si>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</si>
  <si>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</si>
  <si>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</si>
  <si>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</si>
  <si>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</si>
  <si>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</si>
  <si>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</si>
  <si>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</si>
  <si>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</si>
  <si>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</si>
  <si>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</si>
  <si>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</si>
  <si>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</si>
  <si>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</si>
  <si>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</si>
  <si>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</si>
  <si>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</si>
  <si>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</si>
  <si>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</si>
  <si>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</si>
  <si>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</si>
  <si>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</si>
  <si>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</si>
  <si>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</si>
  <si>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</si>
  <si>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</si>
  <si>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</si>
  <si>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</si>
  <si>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</si>
  <si>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</si>
  <si>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</si>
  <si>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</si>
  <si>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</si>
  <si>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</si>
  <si>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</si>
  <si>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</si>
  <si>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</si>
  <si>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</si>
  <si>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</si>
  <si>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</si>
  <si>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</si>
  <si>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</si>
  <si>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</si>
  <si>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</si>
  <si>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</si>
  <si>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</si>
  <si>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</si>
  <si>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</si>
  <si>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</si>
  <si>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</si>
  <si>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</si>
  <si>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</si>
  <si>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</si>
  <si>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</si>
  <si>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</si>
  <si>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</si>
  <si>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</si>
  <si>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</si>
  <si>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</si>
  <si>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</si>
  <si>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</si>
  <si>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</si>
  <si>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</si>
  <si>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</si>
  <si>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</si>
  <si>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</si>
  <si>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</si>
  <si>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</si>
  <si>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</si>
  <si>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</si>
  <si>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</si>
  <si>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</si>
  <si>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</si>
  <si>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</si>
  <si>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</si>
  <si>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</si>
  <si>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</si>
  <si>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</si>
  <si>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</si>
  <si>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</si>
  <si>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</si>
  <si>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</si>
  <si>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</si>
  <si>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</si>
  <si>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</si>
  <si>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</si>
  <si>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</si>
  <si>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</si>
  <si>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</si>
  <si>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</si>
  <si>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</si>
  <si>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</si>
  <si>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</si>
  <si>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</si>
  <si>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</si>
  <si>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</si>
  <si>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</si>
  <si>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</si>
  <si>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</si>
  <si>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</si>
  <si>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</si>
  <si>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</si>
  <si>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</si>
  <si>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</si>
  <si>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</si>
  <si>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</si>
  <si>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</si>
  <si>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</si>
  <si>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</si>
  <si>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</si>
  <si>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</si>
  <si>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</si>
  <si>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</si>
  <si>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</si>
  <si>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</si>
  <si>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</si>
  <si>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</si>
  <si>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</si>
  <si>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</si>
  <si>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</si>
  <si>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</si>
  <si>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</si>
  <si>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</si>
  <si>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</si>
  <si>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</si>
  <si>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</si>
  <si>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</si>
  <si>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</si>
  <si>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</si>
  <si>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</si>
  <si>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</si>
  <si>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</si>
  <si>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</si>
  <si>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</si>
  <si>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</si>
  <si>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</si>
  <si>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</si>
  <si>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</si>
  <si>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</si>
  <si>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</si>
  <si>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</si>
  <si>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</si>
  <si>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</si>
  <si>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</si>
  <si>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</si>
  <si>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</si>
  <si>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</si>
  <si>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</si>
  <si>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</si>
  <si>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</si>
  <si>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</si>
  <si>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</si>
  <si>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</si>
  <si>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</si>
  <si>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</si>
  <si>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</si>
  <si>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</si>
  <si>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</si>
  <si>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</si>
  <si>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</si>
  <si>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</si>
  <si>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</si>
  <si>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</si>
  <si>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</si>
  <si>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</si>
  <si>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</si>
  <si>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</si>
  <si>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</si>
  <si>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</si>
  <si>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</si>
  <si>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</si>
  <si>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</si>
  <si>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</si>
  <si>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</si>
  <si>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</si>
  <si>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</si>
  <si>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</si>
  <si>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</si>
  <si>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</si>
  <si>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</si>
  <si>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</si>
  <si>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</si>
  <si>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</si>
  <si>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</si>
  <si>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</si>
  <si>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</si>
  <si>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</si>
  <si>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</si>
  <si>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</si>
  <si>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</si>
  <si>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</si>
  <si>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</si>
  <si>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</si>
  <si>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</si>
  <si>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</si>
  <si>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</si>
  <si>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</si>
  <si>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</si>
  <si>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</si>
  <si>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</si>
  <si>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</si>
  <si>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</si>
  <si>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</si>
  <si>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</si>
  <si>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</si>
  <si>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</si>
  <si>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</si>
  <si>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</si>
  <si>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</si>
  <si>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</si>
  <si>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</si>
  <si>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</si>
  <si>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</si>
  <si>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</si>
  <si>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</si>
  <si>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</si>
  <si>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</si>
  <si>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</si>
  <si>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</si>
  <si>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</si>
  <si>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</si>
  <si>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</si>
  <si>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</si>
  <si>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</si>
  <si>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</si>
  <si>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</si>
  <si>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</si>
  <si>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</si>
  <si>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</si>
  <si>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</si>
  <si>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</si>
  <si>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</si>
  <si>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</si>
  <si>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</si>
  <si>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</si>
  <si>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</si>
  <si>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</si>
  <si>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</si>
  <si>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</si>
  <si>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</si>
  <si>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</si>
  <si>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</si>
  <si>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</si>
  <si>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</si>
  <si>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</si>
  <si>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</si>
  <si>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</si>
  <si>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</si>
  <si>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</si>
  <si>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</si>
  <si>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</si>
  <si>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</si>
  <si>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</si>
  <si>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</si>
  <si>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</si>
  <si>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</si>
  <si>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</si>
  <si>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</si>
  <si>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</si>
  <si>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</si>
  <si>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</si>
  <si>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</si>
  <si>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</si>
  <si>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</si>
  <si>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</si>
  <si>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</si>
  <si>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</si>
  <si>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</si>
  <si>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</si>
  <si>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</si>
  <si>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</si>
  <si>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</si>
  <si>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</si>
  <si>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</si>
  <si>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</si>
  <si>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</si>
  <si>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</si>
  <si>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</si>
  <si>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</si>
  <si>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</si>
  <si>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</si>
  <si>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</si>
  <si>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</si>
  <si>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</si>
  <si>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</si>
  <si>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</si>
  <si>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</si>
  <si>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</si>
  <si>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</si>
  <si>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</si>
  <si>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</si>
  <si>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</si>
  <si>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</si>
  <si>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</si>
  <si>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</si>
  <si>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</si>
  <si>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</si>
  <si>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</si>
  <si>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</si>
  <si>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</si>
  <si>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</si>
  <si>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</si>
  <si>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</si>
  <si>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</si>
  <si>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</si>
  <si>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</si>
  <si>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</si>
  <si>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</si>
  <si>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</si>
  <si>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</si>
  <si>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</si>
  <si>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</si>
  <si>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</si>
  <si>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</si>
  <si>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</si>
  <si>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</si>
  <si>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</si>
  <si>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</si>
  <si>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</si>
  <si>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</si>
  <si>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</si>
  <si>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</si>
  <si>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</si>
  <si>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</si>
  <si>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</si>
  <si>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</si>
  <si>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</si>
  <si>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</si>
  <si>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</si>
  <si>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</si>
  <si>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</si>
  <si>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</si>
  <si>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</si>
  <si>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</si>
  <si>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</si>
  <si>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</si>
  <si>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</si>
  <si>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</si>
  <si>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</si>
  <si>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</si>
  <si>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</si>
  <si>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</si>
  <si>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</si>
  <si>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</si>
  <si>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</si>
  <si>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</si>
  <si>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</si>
  <si>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</si>
  <si>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</si>
  <si>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</si>
  <si>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</si>
  <si>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</si>
  <si>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</si>
  <si>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</si>
  <si>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</si>
  <si>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</si>
  <si>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</si>
  <si>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</si>
  <si>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</si>
  <si>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</si>
  <si>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</si>
  <si>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</si>
  <si>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</si>
  <si>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</si>
  <si>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</si>
  <si>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</si>
  <si>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</si>
  <si>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</si>
  <si>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</si>
  <si>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</si>
  <si>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</si>
  <si>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</si>
  <si>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</si>
  <si>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</si>
  <si>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</si>
  <si>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</si>
  <si>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</si>
  <si>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</si>
  <si>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</si>
  <si>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</si>
  <si>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</si>
  <si>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</si>
  <si>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</si>
  <si>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</si>
  <si>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</si>
  <si>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</si>
  <si>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</si>
  <si>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</si>
  <si>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</si>
  <si>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</si>
  <si>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</si>
  <si>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</si>
  <si>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</si>
  <si>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</si>
  <si>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</si>
  <si>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</si>
  <si>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</si>
  <si>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</si>
  <si>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</si>
  <si>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</si>
  <si>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</si>
  <si>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</si>
  <si>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</si>
  <si>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</si>
  <si>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</si>
  <si>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</si>
  <si>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</si>
  <si>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</si>
  <si>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</si>
  <si>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</si>
  <si>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</si>
  <si>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</si>
  <si>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</si>
  <si>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</si>
  <si>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</si>
  <si>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</si>
  <si>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</si>
  <si>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</si>
  <si>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</si>
  <si>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</si>
  <si>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</si>
  <si>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</si>
  <si>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</si>
  <si>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</si>
  <si>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</si>
  <si>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</si>
  <si>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</si>
  <si>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</si>
  <si>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</si>
  <si>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</si>
  <si>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</si>
  <si>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</si>
  <si>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</si>
  <si>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</si>
  <si>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</si>
  <si>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</si>
  <si>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</si>
  <si>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</si>
  <si>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</si>
  <si>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</si>
  <si>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</si>
  <si>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</si>
  <si>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</si>
  <si>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</si>
  <si>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</si>
  <si>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</si>
  <si>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</si>
  <si>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</si>
  <si>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</si>
  <si>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</si>
  <si>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</si>
  <si>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</si>
  <si>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</si>
  <si>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</si>
  <si>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</si>
  <si>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</si>
  <si>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</si>
  <si>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</si>
  <si>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</si>
  <si>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</si>
  <si>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</si>
  <si>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</si>
  <si>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</si>
  <si>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</si>
  <si>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</si>
  <si>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</si>
  <si>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</si>
  <si>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</si>
  <si>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</si>
  <si>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</si>
  <si>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</si>
  <si>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</si>
  <si>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</si>
  <si>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</si>
  <si>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</si>
  <si>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</si>
  <si>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</si>
  <si>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</si>
  <si>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</si>
  <si>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</si>
  <si>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</si>
  <si>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</si>
  <si>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</si>
  <si>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</si>
  <si>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</si>
  <si>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</si>
  <si>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</si>
  <si>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</si>
  <si>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</si>
  <si>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</si>
  <si>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</si>
  <si>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</si>
  <si>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</si>
  <si>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</si>
  <si>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</si>
  <si>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</si>
  <si>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</si>
  <si>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</si>
  <si>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</si>
  <si>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</si>
  <si>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</si>
  <si>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</si>
  <si>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</si>
  <si>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</si>
  <si>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</si>
  <si>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</si>
  <si>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</si>
  <si>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</si>
  <si>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</si>
  <si>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</si>
  <si>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</si>
  <si>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</si>
  <si>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</si>
  <si>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</si>
  <si>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</si>
  <si>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</si>
  <si>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</si>
  <si>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</si>
  <si>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</si>
  <si>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</si>
  <si>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</si>
  <si>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</si>
  <si>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</si>
  <si>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</si>
  <si>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</si>
  <si>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</si>
  <si>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</si>
  <si>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</si>
  <si>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</si>
  <si>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</si>
  <si>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</si>
  <si>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</si>
  <si>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</si>
  <si>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</si>
  <si>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</si>
  <si>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</si>
  <si>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</si>
  <si>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</si>
  <si>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</si>
  <si>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</si>
  <si>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</si>
  <si>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</si>
  <si>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</si>
  <si>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</si>
  <si>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</si>
  <si>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</si>
  <si>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</si>
  <si>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</si>
  <si>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</si>
  <si>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</si>
  <si>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</si>
  <si>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</si>
  <si>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</si>
  <si>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</si>
  <si>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</si>
  <si>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</si>
  <si>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</si>
  <si>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</si>
  <si>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</si>
  <si>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</si>
  <si>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</si>
  <si>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</si>
  <si>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</si>
  <si>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</si>
  <si>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</si>
  <si>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</si>
  <si>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</si>
  <si>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</si>
  <si>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</si>
  <si>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</si>
  <si>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</si>
  <si>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</si>
  <si>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</si>
  <si>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</si>
  <si>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</si>
  <si>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</si>
  <si>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</si>
  <si>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</si>
  <si>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</si>
  <si>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</si>
  <si>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</si>
  <si>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</si>
  <si>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</si>
  <si>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</si>
  <si>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</si>
  <si>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</si>
  <si>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</si>
  <si>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</si>
  <si>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</si>
  <si>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</si>
  <si>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</si>
  <si>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</si>
  <si>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</si>
  <si>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</si>
  <si>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</si>
  <si>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</si>
  <si>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</si>
  <si>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</si>
  <si>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</si>
  <si>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</si>
  <si>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</si>
  <si>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</si>
  <si>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</si>
  <si>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</si>
  <si>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</si>
  <si>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</si>
  <si>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</si>
  <si>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</si>
  <si>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</si>
  <si>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</si>
  <si>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</si>
  <si>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</si>
  <si>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</si>
  <si>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</si>
  <si>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</si>
  <si>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</si>
  <si>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</si>
  <si>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</si>
  <si>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</si>
  <si>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</si>
  <si>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</si>
  <si>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</si>
  <si>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</si>
  <si>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</si>
  <si>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</si>
  <si>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</si>
  <si>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</si>
  <si>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</si>
  <si>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</si>
  <si>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</si>
  <si>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</si>
  <si>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</si>
  <si>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</si>
  <si>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</si>
  <si>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</si>
  <si>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</si>
  <si>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</si>
  <si>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</si>
  <si>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</si>
  <si>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</si>
  <si>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</si>
  <si>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</si>
  <si>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</si>
  <si>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</si>
  <si>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</si>
  <si>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</si>
  <si>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</si>
  <si>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</si>
  <si>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</si>
  <si>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</si>
  <si>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</si>
  <si>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</si>
  <si>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</si>
  <si>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</si>
  <si>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</si>
  <si>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</si>
  <si>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</si>
  <si>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</si>
  <si>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</si>
  <si>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</si>
  <si>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</si>
  <si>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</si>
  <si>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</si>
  <si>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</si>
  <si>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</si>
  <si>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</si>
  <si>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</si>
  <si>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</si>
  <si>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</si>
  <si>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</si>
  <si>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</si>
  <si>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</si>
  <si>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</si>
  <si>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</si>
  <si>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</si>
  <si>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</si>
  <si>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</si>
  <si>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</si>
  <si>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</si>
  <si>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</si>
  <si>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</si>
  <si>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</si>
  <si>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</si>
  <si>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</si>
  <si>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</si>
  <si>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</si>
  <si>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</si>
  <si>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</si>
  <si>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</si>
  <si>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</si>
  <si>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</si>
  <si>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</si>
  <si>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</si>
  <si>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</si>
  <si>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</si>
  <si>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</si>
  <si>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</si>
  <si>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</si>
  <si>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</si>
  <si>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</si>
  <si>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</si>
  <si>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</si>
  <si>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</si>
  <si>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</si>
  <si>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</si>
  <si>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</si>
  <si>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</si>
  <si>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</si>
  <si>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</si>
  <si>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</si>
  <si>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</si>
  <si>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</si>
  <si>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</si>
  <si>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</si>
  <si>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</si>
  <si>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</si>
  <si>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</si>
  <si>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</si>
  <si>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</si>
  <si>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</si>
  <si>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</si>
  <si>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</si>
  <si>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</si>
  <si>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</si>
  <si>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</si>
  <si>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</si>
  <si>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</si>
  <si>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</si>
  <si>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</si>
  <si>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</si>
  <si>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</si>
  <si>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</si>
  <si>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</si>
  <si>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</si>
  <si>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</si>
  <si>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</si>
  <si>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</si>
  <si>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</si>
  <si>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</si>
  <si>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</si>
  <si>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</si>
  <si>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</si>
  <si>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</si>
  <si>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</si>
  <si>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</si>
  <si>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</si>
  <si>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</si>
  <si>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</si>
  <si>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</si>
  <si>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</si>
  <si>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</si>
  <si>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</si>
  <si>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</si>
  <si>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</si>
  <si>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</si>
  <si>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</si>
  <si>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</si>
  <si>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</si>
  <si>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</si>
  <si>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</si>
  <si>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</si>
  <si>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</si>
  <si>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</si>
  <si>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</si>
  <si>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</si>
  <si>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</si>
  <si>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</si>
  <si>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</si>
  <si>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</si>
  <si>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</si>
  <si>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</si>
  <si>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</si>
  <si>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</si>
  <si>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</si>
  <si>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</si>
  <si>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</si>
  <si>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</si>
  <si>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</si>
  <si>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</si>
  <si>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</si>
  <si>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</si>
  <si>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</si>
  <si>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</si>
  <si>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</si>
  <si>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</si>
  <si>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</si>
  <si>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</si>
  <si>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</si>
  <si>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</si>
  <si>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</si>
  <si>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</si>
  <si>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</si>
  <si>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</si>
  <si>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</si>
  <si>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</si>
  <si>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</si>
  <si>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</si>
  <si>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</si>
  <si>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</si>
  <si>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</si>
  <si>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</si>
  <si>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</si>
  <si>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</si>
  <si>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</si>
  <si>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</si>
  <si>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</si>
  <si>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</si>
  <si>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</si>
  <si>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</si>
  <si>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</si>
  <si>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</si>
  <si>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</si>
  <si>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</si>
  <si>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</si>
  <si>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</si>
  <si>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</si>
  <si>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</si>
  <si>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</si>
  <si>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</si>
  <si>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</si>
  <si>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</si>
  <si>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</si>
  <si>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</si>
  <si>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</si>
  <si>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</si>
  <si>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</si>
  <si>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</si>
  <si>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</si>
  <si>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</si>
  <si>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</si>
  <si>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</si>
  <si>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</si>
  <si>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</si>
  <si>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</si>
  <si>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</si>
  <si>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</si>
  <si>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</si>
  <si>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</si>
  <si>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</si>
  <si>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</si>
  <si>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</si>
  <si>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</si>
  <si>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</si>
  <si>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</si>
  <si>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</si>
  <si>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</si>
  <si>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</si>
  <si>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</si>
  <si>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</si>
  <si>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</si>
  <si>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</si>
  <si>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</si>
  <si>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</si>
  <si>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</si>
  <si>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</si>
  <si>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</si>
  <si>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</si>
  <si>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</si>
  <si>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</si>
  <si>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</si>
  <si>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</si>
  <si>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</si>
  <si>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</si>
  <si>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</si>
  <si>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</si>
  <si>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</si>
  <si>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</si>
  <si>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</si>
  <si>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</si>
  <si>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</si>
  <si>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</si>
  <si>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</si>
  <si>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</si>
  <si>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</si>
  <si>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</si>
  <si>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</si>
  <si>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</si>
  <si>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</si>
  <si>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</si>
  <si>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</si>
  <si>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</si>
  <si>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</si>
  <si>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</si>
  <si>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</si>
  <si>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</si>
  <si>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</si>
  <si>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</si>
  <si>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</si>
  <si>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</si>
  <si>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</si>
  <si>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</si>
  <si>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</si>
  <si>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</si>
  <si>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</si>
  <si>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</si>
  <si>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</si>
  <si>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</si>
  <si>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</si>
  <si>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</si>
  <si>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</si>
  <si>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</si>
  <si>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</si>
  <si>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</si>
  <si>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</si>
  <si>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</si>
  <si>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</si>
  <si>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</si>
  <si>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</si>
  <si>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</si>
  <si>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</si>
  <si>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</si>
  <si>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</si>
  <si>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</si>
  <si>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</si>
  <si>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</si>
  <si>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</si>
  <si>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</si>
  <si>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</si>
  <si>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</si>
  <si>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</si>
  <si>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</si>
  <si>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</si>
  <si>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</si>
  <si>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</si>
  <si>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</si>
  <si>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</si>
  <si>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</si>
  <si>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</si>
  <si>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</si>
  <si>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</si>
  <si>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</si>
  <si>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</si>
  <si>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</si>
  <si>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</si>
  <si>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</si>
  <si>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</si>
  <si>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</si>
  <si>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</si>
  <si>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</si>
  <si>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</si>
  <si>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</si>
  <si>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</si>
  <si>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</si>
  <si>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</si>
  <si>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</si>
  <si>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</si>
  <si>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</si>
  <si>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</si>
  <si>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</si>
  <si>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</si>
  <si>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</si>
  <si>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</si>
  <si>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</si>
  <si>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</si>
  <si>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</si>
  <si>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</si>
  <si>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</si>
  <si>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</si>
  <si>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</si>
  <si>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</si>
  <si>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</si>
  <si>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</si>
  <si>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</si>
  <si>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</si>
  <si>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</si>
  <si>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</si>
  <si>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</si>
  <si>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</si>
  <si>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</si>
  <si>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</si>
  <si>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</si>
  <si>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</si>
  <si>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</si>
  <si>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</si>
  <si>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</si>
  <si>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</si>
  <si>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</si>
  <si>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</si>
  <si>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</si>
  <si>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</si>
  <si>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</si>
  <si>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</si>
  <si>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</si>
  <si>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</si>
  <si>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</si>
  <si>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</si>
  <si>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</si>
  <si>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</si>
  <si>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</si>
  <si>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</si>
  <si>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</si>
  <si>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</si>
  <si>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</si>
  <si>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</si>
  <si>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</si>
  <si>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</si>
  <si>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</si>
  <si>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</si>
  <si>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</si>
  <si>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</si>
  <si>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</si>
  <si>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</si>
  <si>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</si>
  <si>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</si>
  <si>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</si>
  <si>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</si>
  <si>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</si>
  <si>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</si>
  <si>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</si>
  <si>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</si>
  <si>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</si>
  <si>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</si>
  <si>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</si>
  <si>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</si>
  <si>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</si>
  <si>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</si>
  <si>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</si>
  <si>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</si>
  <si>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</si>
  <si>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</si>
  <si>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</si>
  <si>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</si>
  <si>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</si>
  <si>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</si>
  <si>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</si>
  <si>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</si>
  <si>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</si>
  <si>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</si>
  <si>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</si>
  <si>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</si>
  <si>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</si>
  <si>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</si>
  <si>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</si>
  <si>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</si>
  <si>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</si>
  <si>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</si>
  <si>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</si>
  <si>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</si>
  <si>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</si>
  <si>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</si>
  <si>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</si>
  <si>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</si>
  <si>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</si>
  <si>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</si>
  <si>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</si>
  <si>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</si>
  <si>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</si>
  <si>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</si>
  <si>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</si>
  <si>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</si>
  <si>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</si>
  <si>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</si>
  <si>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</si>
  <si>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</si>
  <si>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</si>
  <si>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</si>
  <si>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</si>
  <si>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</si>
  <si>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</si>
  <si>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</si>
  <si>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</si>
  <si>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</si>
  <si>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</si>
  <si>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</si>
  <si>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</si>
  <si>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</si>
  <si>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</si>
  <si>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</si>
  <si>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</si>
  <si>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</si>
  <si>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</si>
  <si>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</si>
  <si>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</si>
  <si>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</si>
  <si>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</si>
  <si>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</si>
  <si>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</si>
  <si>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</si>
  <si>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</si>
  <si>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</si>
  <si>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</si>
  <si>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</si>
  <si>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</si>
  <si>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</si>
  <si>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</si>
  <si>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</si>
  <si>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</si>
  <si>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</si>
  <si>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</si>
  <si>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</si>
  <si>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</si>
  <si>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</si>
  <si>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</si>
  <si>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</si>
  <si>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</si>
  <si>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</si>
  <si>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</si>
  <si>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</si>
  <si>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</si>
  <si>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</si>
  <si>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</si>
  <si>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</si>
  <si>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</si>
  <si>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</si>
  <si>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</si>
  <si>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</si>
  <si>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</si>
  <si>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</si>
  <si>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</si>
  <si>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</si>
  <si>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</si>
  <si>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</si>
  <si>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</si>
  <si>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</si>
  <si>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</si>
  <si>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</si>
  <si>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</si>
  <si>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</si>
  <si>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</si>
  <si>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</si>
  <si>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</si>
  <si>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</si>
  <si>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</si>
  <si>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</si>
  <si>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</si>
  <si>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</si>
  <si>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</si>
  <si>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</si>
  <si>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</si>
  <si>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</si>
  <si>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</si>
  <si>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</si>
  <si>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</si>
  <si>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</si>
  <si>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</si>
  <si>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</si>
  <si>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</si>
  <si>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</si>
  <si>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</si>
  <si>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</si>
  <si>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</si>
  <si>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</si>
  <si>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</si>
  <si>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</si>
  <si>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</si>
  <si>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</si>
  <si>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</si>
  <si>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</si>
  <si>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</si>
  <si>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</si>
  <si>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</si>
  <si>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</si>
  <si>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</si>
  <si>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</si>
  <si>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</si>
  <si>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</si>
  <si>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</si>
  <si>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</si>
  <si>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</si>
  <si>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</si>
  <si>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</si>
  <si>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</si>
  <si>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</si>
  <si>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</si>
  <si>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</si>
  <si>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</si>
  <si>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</si>
  <si>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</si>
  <si>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</si>
  <si>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</si>
  <si>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</si>
  <si>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</si>
  <si>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</si>
  <si>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</si>
  <si>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</si>
  <si>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</si>
  <si>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</si>
  <si>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</si>
  <si>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</si>
  <si>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</si>
  <si>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</si>
  <si>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</si>
  <si>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</si>
  <si>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</si>
  <si>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</si>
  <si>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</si>
  <si>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</si>
  <si>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</si>
  <si>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</si>
  <si>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</si>
  <si>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</si>
  <si>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</si>
  <si>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</si>
  <si>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</si>
  <si>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</si>
  <si>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</si>
  <si>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</si>
  <si>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</si>
  <si>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</si>
  <si>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</si>
  <si>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</si>
  <si>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</si>
  <si>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</si>
  <si>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</si>
  <si>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</si>
  <si>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</si>
  <si>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</si>
  <si>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</si>
  <si>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</si>
  <si>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</si>
  <si>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</si>
  <si>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</si>
  <si>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</si>
  <si>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</si>
  <si>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</si>
  <si>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</si>
  <si>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</si>
  <si>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</si>
  <si>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</si>
  <si>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</si>
  <si>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</si>
  <si>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</si>
  <si>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</si>
  <si>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</si>
  <si>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</si>
  <si>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</si>
  <si>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</si>
  <si>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</si>
  <si>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</si>
  <si>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</si>
  <si>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</si>
  <si>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</si>
  <si>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</si>
  <si>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</si>
  <si>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</si>
  <si>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</si>
  <si>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</si>
  <si>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</si>
  <si>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</si>
  <si>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</si>
  <si>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</si>
  <si>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</si>
  <si>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</si>
  <si>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</si>
  <si>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</si>
  <si>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</si>
  <si>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</si>
  <si>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</si>
  <si>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</si>
  <si>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</si>
  <si>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</si>
  <si>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</si>
  <si>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</si>
  <si>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</si>
  <si>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</si>
  <si>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</si>
  <si>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</si>
  <si>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</si>
  <si>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</si>
  <si>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</si>
  <si>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</si>
  <si>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</si>
  <si>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</si>
  <si>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</si>
  <si>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</si>
  <si>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</si>
  <si>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</si>
  <si>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</si>
  <si>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</si>
  <si>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</si>
  <si>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</si>
  <si>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</si>
  <si>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</si>
  <si>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</si>
  <si>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</si>
  <si>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</si>
  <si>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</si>
  <si>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</si>
  <si>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</si>
  <si>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</si>
  <si>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</si>
  <si>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</si>
  <si>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</si>
  <si>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</si>
  <si>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</si>
  <si>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</si>
  <si>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</si>
  <si>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</si>
  <si>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</si>
  <si>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</si>
  <si>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</si>
  <si>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</si>
  <si>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</si>
  <si>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</si>
  <si>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</si>
  <si>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</si>
  <si>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</si>
  <si>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</si>
  <si>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</si>
  <si>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</si>
  <si>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</si>
  <si>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</si>
  <si>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</si>
  <si>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</si>
  <si>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</si>
  <si>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</si>
  <si>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</si>
  <si>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</si>
  <si>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</si>
  <si>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</si>
  <si>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</si>
  <si>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</si>
  <si>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</si>
  <si>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</si>
  <si>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</si>
  <si>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</si>
  <si>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</si>
  <si>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</si>
  <si>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</si>
  <si>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</si>
  <si>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</si>
  <si>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</si>
  <si>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</si>
  <si>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</si>
  <si>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</si>
  <si>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</si>
  <si>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</si>
  <si>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</si>
  <si>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</si>
  <si>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</si>
  <si>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</si>
  <si>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</si>
  <si>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</si>
  <si>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</si>
  <si>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</si>
  <si>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</si>
  <si>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</si>
  <si>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</si>
  <si>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</si>
  <si>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</si>
  <si>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</si>
  <si>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</si>
  <si>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</si>
  <si>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</si>
  <si>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</si>
  <si>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</si>
  <si>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</si>
  <si>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</si>
  <si>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</si>
  <si>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</si>
  <si>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</si>
  <si>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</si>
  <si>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</si>
  <si>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</si>
  <si>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</si>
  <si>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</si>
  <si>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</si>
  <si>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</si>
  <si>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</si>
  <si>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</si>
  <si>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</si>
  <si>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</si>
  <si>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</si>
  <si>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</si>
  <si>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</si>
  <si>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</si>
  <si>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</si>
  <si>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</si>
  <si>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</si>
  <si>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</si>
  <si>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</si>
  <si>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</si>
  <si>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</si>
  <si>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</si>
  <si>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</si>
  <si>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</si>
  <si>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</si>
  <si>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</si>
  <si>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</si>
  <si>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</si>
  <si>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</si>
  <si>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</si>
  <si>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</si>
  <si>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</si>
  <si>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</si>
  <si>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</si>
  <si>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</si>
  <si>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</si>
  <si>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</si>
  <si>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</si>
  <si>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</si>
  <si>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</si>
  <si>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</si>
  <si>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</si>
  <si>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</si>
  <si>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</si>
  <si>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</si>
  <si>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</si>
  <si>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</si>
  <si>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</si>
  <si>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</si>
  <si>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</si>
  <si>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</si>
  <si>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</si>
  <si>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</si>
  <si>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</si>
  <si>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</si>
  <si>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</si>
  <si>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</si>
  <si>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</si>
  <si>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</si>
  <si>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</si>
  <si>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</si>
  <si>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</si>
  <si>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</si>
  <si>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</si>
  <si>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</si>
  <si>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</si>
  <si>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</si>
  <si>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</si>
  <si>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</si>
  <si>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</si>
  <si>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</si>
  <si>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</si>
  <si>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</si>
  <si>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</si>
  <si>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</si>
  <si>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</si>
  <si>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</si>
  <si>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</si>
  <si>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</si>
  <si>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</si>
  <si>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</si>
  <si>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</si>
  <si>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</si>
  <si>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</si>
  <si>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</si>
  <si>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</si>
  <si>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</si>
  <si>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</si>
  <si>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</si>
  <si>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</si>
  <si>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</si>
  <si>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</si>
  <si>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</si>
  <si>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</si>
  <si>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</si>
  <si>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</si>
  <si>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</si>
  <si>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</si>
  <si>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</si>
  <si>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</si>
  <si>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</si>
  <si>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</si>
  <si>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</si>
  <si>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</si>
  <si>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</si>
  <si>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</si>
  <si>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</si>
  <si>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</si>
  <si>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</si>
  <si>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</si>
  <si>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</si>
  <si>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</si>
  <si>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</si>
  <si>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</si>
  <si>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</si>
  <si>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</si>
  <si>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</si>
  <si>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</si>
  <si>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</si>
  <si>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</si>
  <si>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</si>
  <si>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</si>
  <si>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</si>
  <si>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</si>
  <si>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</si>
  <si>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</si>
  <si>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</si>
  <si>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</si>
  <si>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</si>
  <si>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</si>
  <si>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</si>
  <si>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</si>
  <si>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</si>
  <si>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</si>
  <si>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</si>
  <si>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</si>
  <si>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</si>
  <si>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</si>
  <si>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</si>
  <si>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</si>
  <si>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</si>
  <si>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</si>
  <si>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</si>
  <si>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</si>
  <si>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</si>
  <si>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</si>
  <si>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</si>
  <si>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</si>
  <si>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</si>
  <si>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</si>
  <si>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</si>
  <si>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</si>
  <si>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</si>
  <si>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</si>
  <si>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</si>
  <si>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</si>
  <si>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</si>
  <si>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</si>
  <si>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</si>
  <si>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</si>
  <si>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</si>
  <si>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</si>
  <si>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</si>
  <si>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</si>
  <si>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</si>
  <si>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</si>
  <si>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</si>
  <si>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</si>
  <si>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</si>
  <si>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</si>
  <si>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</si>
  <si>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</si>
  <si>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</si>
  <si>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</si>
  <si>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</si>
  <si>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</si>
  <si>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</si>
  <si>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</si>
  <si>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</si>
  <si>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</si>
  <si>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</si>
  <si>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</si>
  <si>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</si>
  <si>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</si>
  <si>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</si>
  <si>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</si>
  <si>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</si>
  <si>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</si>
  <si>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</si>
  <si>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</si>
  <si>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</si>
  <si>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</si>
  <si>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</si>
  <si>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</si>
  <si>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</si>
  <si>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</si>
  <si>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</si>
  <si>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</si>
  <si>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</si>
  <si>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</si>
  <si>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</si>
  <si>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</si>
  <si>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</si>
  <si>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</si>
  <si>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</si>
  <si>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</si>
  <si>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</si>
  <si>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</si>
  <si>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</si>
  <si>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</si>
  <si>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</si>
  <si>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</si>
  <si>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</si>
  <si>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</si>
  <si>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</si>
  <si>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</si>
  <si>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</si>
  <si>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</si>
  <si>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</si>
  <si>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</si>
  <si>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</si>
  <si>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</si>
  <si>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</si>
  <si>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</si>
  <si>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</si>
  <si>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</si>
  <si>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</si>
  <si>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</si>
  <si>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</si>
  <si>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</si>
  <si>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</si>
  <si>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</si>
  <si>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</si>
  <si>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</si>
  <si>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</si>
  <si>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</si>
  <si>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</si>
  <si>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</si>
  <si>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</si>
  <si>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</si>
  <si>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</si>
  <si>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</si>
  <si>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</si>
  <si>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</si>
  <si>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</si>
  <si>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</si>
  <si>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</si>
  <si>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</si>
  <si>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</si>
  <si>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</si>
  <si>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</si>
  <si>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</si>
  <si>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</si>
  <si>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</si>
  <si>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</si>
  <si>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</si>
  <si>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</si>
  <si>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</si>
  <si>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</si>
  <si>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</si>
  <si>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</si>
  <si>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</si>
  <si>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</si>
  <si>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</si>
  <si>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</si>
  <si>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</si>
  <si>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</si>
  <si>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</si>
  <si>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</si>
  <si>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</si>
  <si>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</si>
  <si>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</si>
  <si>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</si>
  <si>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</si>
  <si>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</si>
  <si>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</si>
  <si>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</si>
  <si>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</si>
  <si>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</si>
  <si>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</si>
  <si>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</si>
  <si>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</si>
  <si>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</si>
  <si>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</si>
  <si>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</si>
  <si>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</si>
  <si>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</si>
  <si>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</si>
  <si>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</si>
  <si>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</si>
  <si>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</si>
  <si>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</si>
  <si>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</si>
  <si>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</si>
  <si>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</si>
  <si>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</si>
  <si>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</si>
  <si>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</si>
  <si>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</si>
  <si>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</si>
  <si>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</si>
  <si>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</si>
  <si>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</si>
  <si>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</si>
  <si>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</si>
  <si>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</si>
  <si>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</si>
  <si>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</si>
  <si>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</si>
  <si>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</si>
  <si>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</si>
  <si>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</si>
  <si>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</si>
  <si>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</si>
  <si>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</si>
  <si>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</si>
  <si>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</si>
  <si>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</si>
  <si>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</si>
  <si>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</si>
  <si>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</si>
  <si>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</si>
  <si>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</si>
  <si>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</si>
  <si>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</si>
  <si>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</si>
  <si>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</si>
  <si>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</si>
  <si>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</si>
  <si>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</si>
  <si>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</si>
  <si>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</si>
  <si>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</si>
  <si>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</si>
  <si>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</si>
  <si>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</si>
  <si>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</si>
  <si>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</si>
  <si>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</si>
  <si>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</si>
  <si>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</si>
  <si>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</si>
  <si>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</si>
  <si>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</si>
  <si>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</si>
  <si>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</si>
  <si>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</si>
  <si>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</si>
  <si>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</si>
  <si>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</si>
  <si>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</si>
  <si>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</si>
  <si>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</si>
  <si>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</si>
  <si>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</si>
  <si>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</si>
  <si>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</si>
  <si>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</si>
  <si>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</si>
  <si>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</si>
  <si>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</si>
  <si>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</si>
  <si>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</si>
  <si>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</si>
  <si>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</si>
  <si>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</si>
  <si>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</si>
  <si>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</si>
  <si>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</si>
  <si>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</si>
  <si>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</si>
  <si>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</si>
  <si>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</si>
  <si>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</si>
  <si>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</si>
  <si>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</si>
  <si>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</si>
  <si>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</si>
  <si>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</si>
  <si>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</si>
  <si>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</si>
  <si>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</si>
  <si>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</si>
  <si>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</si>
  <si>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</si>
  <si>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</si>
  <si>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</si>
  <si>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</si>
  <si>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</si>
  <si>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</si>
  <si>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</si>
  <si>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</si>
  <si>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</si>
  <si>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</si>
  <si>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</si>
  <si>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</si>
  <si>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</si>
  <si>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</si>
  <si>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</si>
  <si>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</si>
  <si>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</si>
  <si>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</si>
  <si>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</si>
  <si>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</si>
  <si>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</si>
  <si>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</si>
  <si>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</si>
  <si>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</si>
  <si>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</si>
  <si>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</si>
  <si>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</si>
  <si>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</si>
  <si>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</si>
  <si>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</si>
  <si>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</si>
  <si>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</si>
  <si>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</si>
  <si>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</si>
  <si>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</si>
  <si>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</si>
  <si>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</si>
  <si>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</si>
  <si>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</si>
  <si>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</si>
  <si>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</si>
  <si>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</si>
  <si>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</si>
  <si>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</si>
  <si>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</si>
  <si>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</si>
  <si>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</si>
  <si>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</si>
  <si>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</si>
  <si>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</si>
  <si>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</si>
  <si>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</si>
  <si>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</si>
  <si>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</si>
  <si>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</si>
  <si>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</si>
  <si>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</si>
  <si>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</si>
  <si>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</si>
  <si>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</si>
  <si>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</si>
  <si>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</si>
  <si>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</si>
  <si>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</si>
  <si>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</si>
  <si>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</si>
  <si>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</si>
  <si>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</si>
  <si>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</si>
  <si>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</si>
  <si>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</si>
  <si>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</si>
  <si>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</si>
  <si>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</si>
  <si>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</si>
  <si>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</si>
  <si>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</si>
  <si>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</si>
  <si>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</si>
  <si>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</si>
  <si>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</si>
  <si>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</si>
  <si>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</si>
  <si>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</si>
  <si>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</si>
  <si>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</si>
  <si>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</si>
  <si>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</si>
  <si>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</si>
  <si>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</si>
  <si>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</si>
  <si>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</si>
  <si>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</si>
  <si>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</si>
  <si>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</si>
  <si>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</si>
  <si>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</si>
  <si>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</si>
  <si>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</si>
  <si>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</si>
  <si>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</si>
  <si>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</si>
  <si>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</si>
  <si>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</si>
  <si>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</si>
  <si>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</si>
  <si>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</si>
  <si>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</si>
  <si>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</si>
  <si>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</si>
  <si>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</si>
  <si>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</si>
  <si>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</si>
  <si>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</si>
  <si>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</si>
  <si>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</si>
  <si>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</si>
  <si>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</si>
  <si>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</si>
  <si>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</si>
  <si>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</si>
  <si>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</si>
  <si>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</si>
  <si>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</si>
  <si>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</si>
  <si>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</si>
  <si>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</si>
  <si>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</si>
  <si>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</si>
  <si>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</si>
  <si>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</si>
  <si>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</si>
  <si>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</si>
  <si>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</si>
  <si>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</si>
  <si>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</si>
  <si>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</si>
  <si>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</si>
  <si>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</si>
  <si>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</si>
  <si>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</si>
  <si>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</si>
  <si>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</si>
  <si>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</si>
  <si>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</si>
  <si>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</si>
  <si>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</si>
  <si>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</si>
  <si>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</si>
  <si>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</si>
  <si>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</si>
  <si>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</si>
  <si>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</si>
  <si>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</si>
  <si>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</si>
  <si>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</si>
  <si>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</si>
  <si>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</si>
  <si>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</si>
  <si>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</si>
  <si>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</si>
  <si>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</si>
  <si>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</si>
  <si>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</si>
  <si>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</si>
  <si>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</si>
  <si>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</si>
  <si>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</si>
  <si>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</si>
  <si>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</si>
  <si>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</si>
  <si>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</si>
  <si>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</si>
  <si>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</si>
  <si>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</si>
  <si>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</si>
  <si>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</si>
  <si>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</si>
  <si>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</si>
  <si>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</si>
  <si>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</si>
  <si>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</si>
  <si>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</si>
  <si>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</si>
  <si>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</si>
  <si>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</si>
  <si>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</si>
  <si>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</si>
  <si>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</si>
  <si>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</si>
  <si>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</si>
  <si>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</si>
  <si>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</si>
  <si>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</si>
  <si>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</si>
  <si>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</si>
  <si>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</si>
  <si>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</si>
  <si>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</si>
  <si>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</si>
  <si>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</si>
  <si>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</si>
  <si>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</si>
  <si>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</si>
  <si>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</si>
  <si>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</si>
  <si>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</si>
  <si>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</si>
  <si>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</si>
  <si>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</si>
  <si>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</si>
  <si>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</si>
  <si>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</si>
  <si>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</si>
  <si>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</si>
  <si>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</si>
  <si>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</si>
  <si>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</si>
  <si>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</si>
  <si>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</si>
  <si>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</si>
  <si>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</si>
  <si>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</si>
  <si>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</si>
  <si>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</si>
  <si>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</si>
  <si>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</si>
  <si>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</si>
  <si>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</si>
  <si>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</si>
  <si>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</si>
  <si>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</si>
  <si>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</si>
  <si>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</si>
  <si>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</si>
  <si>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</si>
  <si>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</si>
  <si>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</si>
  <si>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</si>
  <si>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</si>
  <si>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</si>
  <si>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</si>
  <si>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</si>
  <si>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</si>
  <si>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</si>
  <si>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</si>
  <si>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</si>
  <si>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</si>
  <si>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</si>
  <si>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</si>
  <si>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</si>
  <si>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</si>
  <si>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</si>
  <si>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</si>
  <si>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</si>
  <si>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</si>
  <si>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</si>
  <si>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</si>
  <si>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</si>
  <si>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</si>
  <si>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</si>
  <si>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</si>
  <si>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</si>
  <si>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</si>
  <si>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</si>
  <si>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</si>
  <si>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</si>
  <si>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</si>
  <si>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</si>
  <si>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</si>
  <si>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</si>
  <si>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</si>
  <si>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</si>
  <si>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</si>
  <si>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</si>
  <si>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</si>
  <si>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</si>
  <si>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</si>
  <si>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</si>
  <si>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</si>
  <si>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</si>
  <si>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</si>
  <si>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</si>
  <si>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</si>
  <si>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</si>
  <si>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</si>
  <si>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</si>
  <si>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</si>
  <si>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</si>
  <si>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</si>
  <si>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</si>
  <si>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</si>
  <si>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</si>
  <si>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</si>
  <si>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</si>
  <si>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</si>
  <si>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</si>
  <si>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</si>
  <si>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</si>
  <si>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</si>
  <si>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</si>
  <si>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</si>
  <si>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</si>
  <si>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</si>
  <si>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</si>
  <si>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</si>
  <si>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</si>
  <si>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</si>
  <si>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</si>
  <si>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</si>
  <si>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</si>
  <si>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</si>
  <si>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</si>
  <si>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</si>
  <si>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</si>
  <si>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</si>
  <si>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</si>
  <si>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</si>
  <si>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</si>
  <si>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</si>
  <si>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</si>
  <si>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</si>
  <si>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</si>
  <si>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</si>
  <si>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</si>
  <si>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</si>
  <si>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</si>
  <si>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</si>
  <si>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</si>
  <si>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</si>
  <si>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</si>
  <si>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</si>
  <si>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</si>
  <si>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</si>
  <si>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</si>
  <si>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</si>
  <si>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</si>
  <si>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</si>
  <si>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</si>
  <si>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</si>
  <si>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</si>
  <si>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</si>
  <si>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</si>
  <si>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</si>
  <si>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</si>
  <si>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</si>
  <si>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</si>
  <si>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</si>
  <si>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</si>
  <si>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</si>
  <si>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</si>
  <si>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</si>
  <si>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</si>
  <si>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</si>
  <si>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</si>
  <si>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</si>
  <si>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</si>
  <si>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</si>
  <si>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</si>
  <si>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</si>
  <si>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</si>
  <si>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</si>
  <si>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</si>
  <si>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</si>
  <si>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</si>
  <si>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</si>
  <si>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</si>
  <si>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</si>
  <si>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</si>
  <si>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</si>
  <si>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</si>
  <si>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</si>
  <si>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</si>
  <si>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</si>
  <si>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</si>
  <si>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</si>
  <si>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</si>
  <si>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</si>
  <si>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</si>
  <si>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</si>
  <si>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</si>
  <si>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</si>
  <si>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</si>
  <si>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</si>
  <si>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</si>
  <si>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</si>
  <si>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</si>
  <si>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</si>
  <si>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</si>
  <si>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</si>
  <si>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</si>
  <si>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</si>
  <si>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</si>
  <si>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</si>
  <si>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</si>
  <si>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</si>
  <si>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</si>
  <si>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</si>
  <si>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</si>
  <si>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</si>
  <si>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</si>
  <si>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</si>
  <si>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</si>
  <si>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</si>
  <si>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</si>
  <si>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</si>
  <si>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</si>
  <si>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</si>
  <si>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</si>
  <si>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</si>
  <si>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</si>
  <si>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</si>
  <si>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</si>
  <si>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</si>
  <si>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</si>
  <si>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</si>
  <si>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</si>
  <si>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</si>
  <si>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</si>
  <si>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</si>
  <si>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</si>
  <si>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</si>
  <si>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</si>
  <si>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</si>
  <si>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</si>
  <si>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</si>
  <si>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</si>
  <si>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</si>
  <si>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</si>
  <si>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</si>
  <si>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</si>
  <si>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</si>
  <si>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</si>
  <si>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</si>
  <si>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</si>
  <si>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</si>
  <si>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</si>
  <si>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</si>
  <si>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</si>
  <si>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</si>
  <si>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</si>
  <si>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</si>
  <si>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</si>
  <si>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</si>
  <si>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</si>
  <si>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</si>
  <si>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</si>
  <si>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</si>
  <si>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</si>
  <si>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</si>
  <si>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</si>
  <si>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</si>
  <si>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</si>
  <si>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</si>
  <si>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</si>
  <si>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</si>
  <si>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</si>
  <si>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</si>
  <si>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</si>
  <si>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</si>
  <si>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</si>
  <si>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</si>
  <si>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</si>
  <si>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</si>
  <si>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</si>
  <si>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</si>
  <si>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</si>
  <si>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</si>
  <si>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</si>
  <si>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</si>
  <si>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</si>
  <si>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</si>
  <si>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</si>
  <si>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</si>
  <si>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</si>
  <si>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</si>
  <si>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</si>
  <si>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</si>
  <si>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</si>
  <si>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</si>
  <si>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</si>
  <si>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</si>
  <si>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</si>
  <si>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</si>
  <si>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</si>
  <si>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</si>
  <si>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</si>
  <si>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</si>
  <si>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</si>
  <si>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</si>
  <si>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</si>
  <si>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</si>
  <si>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</si>
  <si>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</si>
  <si>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</si>
  <si>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</si>
  <si>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</si>
  <si>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</si>
  <si>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</si>
  <si>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</si>
  <si>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</si>
  <si>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</si>
  <si>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</si>
  <si>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</si>
  <si>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</si>
  <si>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</si>
  <si>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</si>
  <si>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</si>
  <si>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</si>
  <si>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</si>
  <si>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</si>
  <si>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</si>
  <si>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</si>
  <si>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</si>
  <si>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</si>
  <si>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</si>
  <si>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</si>
  <si>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</si>
  <si>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</si>
  <si>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</si>
  <si>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</si>
  <si>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</si>
  <si>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</si>
  <si>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</si>
  <si>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</si>
  <si>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</si>
  <si>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</si>
  <si>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</si>
  <si>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</si>
  <si>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</si>
  <si>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</si>
  <si>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</si>
  <si>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</si>
  <si>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</si>
  <si>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</si>
  <si>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</si>
  <si>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</si>
  <si>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</si>
  <si>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</si>
  <si>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</si>
  <si>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</si>
  <si>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</si>
  <si>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</si>
  <si>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</si>
  <si>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</si>
  <si>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</si>
  <si>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</si>
  <si>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</si>
  <si>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</si>
  <si>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</si>
  <si>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</si>
  <si>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</si>
  <si>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</si>
  <si>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</si>
  <si>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</si>
  <si>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</si>
  <si>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</si>
  <si>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</si>
  <si>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</si>
  <si>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</si>
  <si>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</si>
  <si>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</si>
  <si>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</si>
  <si>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</si>
  <si>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</si>
  <si>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</si>
  <si>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</si>
  <si>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</si>
  <si>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</si>
  <si>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</si>
  <si>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</si>
  <si>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</si>
  <si>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</si>
  <si>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</si>
  <si>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</si>
  <si>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</si>
  <si>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</si>
  <si>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</si>
  <si>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</si>
  <si>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</si>
  <si>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</si>
  <si>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</si>
  <si>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</si>
  <si>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</si>
  <si>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</si>
  <si>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</si>
  <si>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</si>
  <si>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</si>
  <si>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</si>
  <si>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</si>
  <si>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</si>
  <si>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</si>
  <si>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</si>
  <si>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</si>
  <si>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</si>
  <si>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</si>
  <si>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</si>
  <si>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</si>
  <si>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</si>
  <si>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</si>
  <si>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</si>
  <si>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</si>
  <si>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</si>
  <si>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</si>
  <si>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</si>
  <si>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</si>
  <si>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</si>
  <si>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</si>
  <si>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</si>
  <si>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</si>
  <si>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</si>
  <si>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</si>
  <si>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</si>
  <si>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</si>
  <si>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</si>
  <si>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</si>
  <si>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</si>
  <si>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</si>
  <si>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</si>
  <si>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</si>
  <si>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</si>
  <si>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</si>
  <si>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</si>
  <si>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</si>
  <si>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</si>
  <si>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</si>
  <si>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</si>
  <si>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</si>
  <si>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</si>
  <si>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</si>
  <si>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</si>
  <si>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</si>
  <si>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</si>
  <si>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</si>
  <si>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</si>
  <si>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</si>
  <si>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</si>
  <si>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</si>
  <si>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</si>
  <si>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</si>
  <si>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</si>
  <si>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</si>
  <si>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</si>
  <si>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</si>
  <si>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</si>
  <si>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</si>
  <si>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</si>
  <si>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</si>
  <si>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</si>
  <si>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</si>
  <si>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</si>
  <si>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</si>
  <si>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</si>
  <si>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</si>
  <si>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</si>
  <si>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</si>
  <si>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</si>
  <si>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</si>
  <si>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</si>
  <si>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</si>
  <si>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</si>
  <si>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</si>
  <si>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</si>
  <si>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</si>
  <si>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</si>
  <si>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</si>
  <si>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</si>
  <si>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</si>
  <si>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</si>
  <si>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</si>
  <si>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</si>
  <si>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</si>
  <si>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</si>
  <si>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</si>
  <si>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</si>
  <si>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</si>
  <si>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</si>
  <si>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</si>
  <si>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</si>
  <si>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</si>
  <si>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</si>
  <si>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</si>
  <si>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</si>
  <si>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</si>
  <si>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</si>
  <si>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</si>
  <si>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</si>
  <si>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</si>
  <si>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</si>
  <si>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</si>
  <si>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</si>
  <si>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</si>
  <si>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</si>
  <si>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</si>
  <si>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</si>
  <si>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</si>
  <si>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</si>
  <si>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</si>
  <si>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</si>
  <si>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</si>
  <si>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</si>
  <si>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</si>
  <si>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</si>
  <si>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</si>
  <si>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</si>
  <si>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</si>
  <si>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</si>
  <si>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</si>
  <si>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</si>
  <si>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</si>
  <si>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</si>
  <si>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</si>
  <si>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</si>
  <si>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</si>
  <si>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</si>
  <si>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</si>
  <si>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</si>
  <si>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</si>
  <si>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</si>
  <si>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</si>
  <si>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</si>
  <si>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</si>
  <si>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</si>
  <si>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</si>
  <si>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</si>
  <si>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</si>
  <si>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</si>
  <si>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</si>
  <si>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</si>
  <si>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</si>
  <si>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</si>
  <si>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</si>
  <si>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</si>
  <si>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</si>
  <si>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</si>
  <si>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</si>
  <si>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</si>
  <si>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</si>
  <si>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</si>
  <si>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</si>
  <si>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</si>
  <si>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</si>
  <si>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</si>
  <si>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</si>
  <si>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</si>
  <si>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</si>
  <si>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</si>
  <si>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</si>
  <si>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</si>
  <si>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</si>
  <si>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</si>
  <si>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</si>
  <si>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</si>
  <si>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</si>
  <si>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</si>
  <si>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</si>
  <si>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</si>
  <si>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</si>
  <si>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</si>
  <si>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</si>
  <si>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</si>
  <si>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</si>
  <si>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</si>
  <si>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</si>
  <si>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</si>
  <si>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</si>
  <si>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</si>
  <si>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</si>
  <si>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</si>
  <si>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</si>
  <si>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</si>
  <si>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</si>
  <si>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</si>
  <si>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</si>
  <si>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</si>
  <si>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</si>
  <si>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</si>
  <si>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</si>
  <si>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</si>
  <si>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</si>
  <si>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</si>
  <si>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</si>
  <si>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</si>
  <si>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</si>
  <si>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</si>
  <si>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</si>
  <si>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</si>
  <si>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</si>
  <si>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</si>
  <si>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</si>
  <si>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</si>
  <si>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</si>
  <si>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</si>
  <si>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</si>
  <si>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</si>
  <si>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</si>
  <si>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</si>
  <si>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</si>
  <si>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</si>
  <si>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</si>
  <si>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</si>
  <si>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</si>
  <si>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</si>
  <si>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</si>
  <si>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</si>
  <si>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</si>
  <si>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</si>
  <si>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</si>
  <si>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</si>
  <si>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</si>
  <si>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</si>
  <si>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</si>
  <si>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</si>
  <si>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</si>
  <si>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</si>
  <si>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</si>
  <si>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</si>
  <si>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</si>
  <si>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</si>
  <si>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</si>
  <si>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</si>
  <si>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</si>
  <si>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</si>
  <si>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</si>
  <si>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</si>
  <si>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</si>
  <si>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</si>
  <si>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</si>
  <si>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</si>
  <si>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</si>
  <si>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</si>
  <si>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</si>
  <si>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</si>
  <si>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</si>
  <si>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</si>
  <si>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</si>
  <si>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</si>
  <si>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</si>
  <si>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</si>
  <si>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</si>
  <si>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</si>
  <si>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</si>
  <si>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</si>
  <si>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</si>
  <si>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</si>
  <si>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</si>
  <si>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</si>
  <si>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</si>
  <si>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</si>
  <si>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</si>
  <si>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</si>
  <si>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</si>
  <si>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</si>
  <si>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</si>
  <si>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</si>
  <si>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</si>
  <si>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</si>
  <si>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</si>
  <si>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</si>
  <si>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</si>
  <si>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</si>
  <si>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</si>
  <si>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</si>
  <si>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</si>
  <si>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</si>
  <si>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</si>
  <si>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</si>
  <si>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</si>
  <si>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</si>
  <si>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</si>
  <si>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</si>
  <si>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</si>
  <si>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</si>
  <si>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</si>
  <si>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</si>
  <si>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</si>
  <si>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</si>
  <si>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</si>
  <si>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</si>
  <si>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</si>
  <si>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</si>
  <si>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</si>
  <si>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</si>
  <si>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</si>
  <si>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</si>
  <si>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</si>
  <si>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</si>
  <si>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</si>
  <si>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</si>
  <si>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</si>
  <si>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</si>
  <si>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</si>
  <si>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</si>
  <si>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</si>
  <si>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</si>
  <si>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</si>
  <si>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</si>
  <si>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</si>
  <si>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</si>
  <si>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</si>
  <si>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</si>
  <si>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</si>
  <si>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</si>
  <si>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</si>
  <si>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</si>
  <si>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</si>
  <si>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</si>
  <si>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</si>
  <si>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</si>
  <si>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</si>
  <si>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</si>
  <si>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</si>
  <si>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</si>
  <si>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</si>
  <si>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</si>
  <si>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</si>
  <si>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</si>
  <si>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</si>
  <si>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</si>
  <si>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</si>
  <si>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</si>
  <si>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</si>
  <si>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</si>
  <si>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</si>
  <si>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</si>
  <si>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</si>
  <si>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</si>
  <si>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</si>
  <si>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</si>
  <si>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</si>
  <si>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</si>
  <si>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</si>
  <si>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</si>
  <si>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</si>
  <si>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</si>
  <si>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</si>
  <si>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</si>
  <si>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</si>
  <si>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</si>
  <si>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</si>
  <si>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</si>
  <si>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</si>
  <si>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</si>
  <si>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</si>
  <si>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</si>
  <si>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</si>
  <si>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</si>
  <si>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</si>
  <si>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</si>
  <si>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</si>
  <si>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</si>
  <si>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</si>
  <si>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</si>
  <si>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</si>
  <si>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</si>
  <si>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</si>
  <si>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</si>
  <si>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</si>
  <si>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</si>
  <si>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</si>
  <si>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</si>
  <si>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</si>
  <si>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</si>
  <si>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</si>
  <si>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</si>
  <si>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</si>
  <si>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</si>
  <si>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</si>
  <si>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</si>
  <si>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</si>
  <si>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</si>
  <si>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</si>
  <si>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</si>
  <si>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</si>
  <si>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</si>
  <si>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</si>
  <si>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</si>
  <si>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</si>
  <si>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</si>
  <si>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</si>
  <si>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</si>
  <si>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</si>
  <si>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</si>
  <si>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</si>
  <si>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</si>
  <si>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</si>
  <si>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</si>
  <si>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</si>
  <si>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</si>
  <si>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</si>
  <si>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</si>
  <si>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</si>
  <si>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</si>
  <si>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</si>
  <si>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</si>
  <si>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</si>
  <si>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</si>
  <si>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</si>
  <si>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</si>
  <si>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</si>
  <si>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</si>
  <si>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</si>
  <si>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</si>
  <si>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</si>
  <si>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</si>
  <si>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</si>
  <si>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</si>
  <si>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</si>
  <si>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</si>
  <si>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</si>
  <si>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</si>
  <si>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</si>
  <si>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</si>
  <si>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</si>
  <si>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</si>
  <si>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</si>
  <si>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</si>
  <si>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</si>
  <si>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</si>
  <si>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</si>
  <si>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</si>
  <si>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</si>
  <si>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</si>
  <si>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</si>
  <si>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</si>
  <si>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</si>
  <si>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</si>
  <si>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</si>
  <si>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</si>
  <si>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</si>
  <si>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</si>
  <si>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</si>
  <si>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</si>
  <si>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</si>
  <si>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</si>
  <si>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</si>
  <si>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</si>
  <si>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</si>
  <si>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</si>
  <si>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</si>
  <si>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</si>
  <si>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</si>
  <si>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</si>
  <si>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</si>
  <si>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</si>
  <si>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</si>
  <si>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</si>
  <si>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</si>
  <si>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</si>
  <si>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</si>
  <si>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</si>
  <si>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</si>
  <si>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</si>
  <si>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</si>
  <si>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</si>
  <si>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</si>
  <si>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</si>
  <si>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</si>
  <si>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</si>
  <si>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</si>
  <si>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</si>
  <si>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</si>
  <si>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</si>
  <si>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</si>
  <si>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</si>
  <si>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</si>
  <si>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</si>
  <si>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</si>
  <si>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</si>
  <si>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</si>
  <si>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</si>
  <si>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</si>
  <si>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</si>
  <si>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</si>
  <si>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</si>
  <si>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</si>
  <si>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</si>
  <si>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</si>
  <si>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</si>
  <si>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</si>
  <si>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</si>
  <si>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</si>
  <si>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</si>
  <si>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</si>
  <si>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</si>
  <si>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</si>
  <si>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</si>
  <si>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</si>
  <si>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</si>
  <si>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</si>
  <si>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</si>
  <si>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</si>
  <si>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</si>
  <si>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</si>
  <si>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</si>
  <si>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</si>
  <si>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</si>
  <si>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</si>
  <si>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</si>
  <si>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</si>
  <si>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</si>
  <si>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</si>
  <si>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</si>
  <si>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</si>
  <si>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</si>
  <si>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</si>
  <si>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</si>
  <si>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</si>
  <si>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</si>
  <si>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</si>
  <si>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</si>
  <si>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</si>
  <si>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</si>
  <si>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</si>
  <si>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</si>
  <si>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</si>
  <si>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</si>
  <si>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</si>
  <si>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</si>
  <si>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</si>
  <si>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</si>
  <si>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</si>
  <si>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</si>
  <si>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</si>
  <si>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</si>
  <si>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</si>
  <si>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</si>
  <si>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</si>
  <si>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</si>
  <si>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</si>
  <si>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</si>
  <si>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</si>
  <si>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</si>
  <si>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</si>
  <si>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</si>
  <si>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</si>
  <si>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</si>
  <si>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</si>
  <si>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</si>
  <si>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</si>
  <si>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</si>
  <si>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</si>
  <si>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</si>
  <si>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</si>
  <si>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</si>
  <si>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</si>
  <si>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</si>
  <si>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</si>
  <si>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</si>
  <si>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</si>
  <si>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</si>
  <si>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</si>
  <si>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</si>
  <si>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</si>
  <si>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</si>
  <si>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</si>
  <si>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</si>
  <si>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</si>
  <si>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</si>
  <si>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</si>
  <si>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</si>
  <si>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</si>
  <si>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</si>
  <si>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</si>
  <si>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</si>
  <si>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</si>
  <si>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</si>
  <si>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</si>
  <si>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</si>
  <si>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</si>
  <si>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</si>
  <si>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</si>
  <si>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</si>
  <si>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</si>
  <si>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</si>
  <si>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</si>
  <si>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</si>
  <si>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</si>
  <si>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</si>
  <si>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</si>
  <si>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</si>
  <si>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</si>
  <si>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</si>
  <si>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</si>
  <si>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</si>
  <si>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</si>
  <si>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</si>
  <si>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</si>
  <si>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</si>
  <si>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</si>
  <si>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</si>
  <si>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</si>
  <si>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</si>
  <si>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</si>
  <si>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</si>
  <si>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</si>
  <si>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</si>
  <si>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</si>
  <si>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</si>
  <si>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</si>
  <si>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</si>
  <si>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</si>
  <si>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</si>
  <si>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</si>
  <si>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</si>
  <si>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</si>
  <si>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</si>
  <si>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</si>
  <si>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</si>
  <si>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</si>
  <si>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</si>
  <si>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</si>
  <si>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</si>
  <si>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</si>
  <si>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</si>
  <si>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</si>
  <si>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</si>
  <si>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</si>
  <si>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</si>
  <si>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</si>
  <si>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</si>
  <si>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</si>
  <si>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</si>
  <si>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</si>
  <si>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</si>
  <si>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</si>
  <si>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</si>
  <si>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</si>
  <si>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</si>
  <si>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</si>
  <si>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</si>
  <si>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</si>
  <si>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</si>
  <si>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</si>
  <si>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</si>
  <si>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</si>
  <si>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</si>
  <si>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</si>
  <si>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</si>
  <si>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</si>
  <si>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</si>
  <si>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</si>
  <si>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</si>
  <si>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</si>
  <si>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</si>
  <si>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</si>
  <si>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</si>
  <si>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</si>
  <si>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</si>
  <si>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</si>
  <si>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</si>
  <si>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</si>
  <si>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</si>
  <si>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</si>
  <si>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</si>
  <si>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</si>
  <si>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</si>
  <si>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</si>
  <si>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</si>
  <si>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</si>
  <si>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</si>
  <si>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</si>
  <si>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</si>
  <si>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</si>
  <si>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</si>
  <si>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</si>
  <si>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</si>
  <si>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</si>
  <si>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</si>
  <si>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</si>
  <si>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</si>
  <si>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</si>
  <si>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</si>
  <si>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</si>
  <si>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</si>
  <si>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</si>
  <si>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</si>
  <si>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</si>
  <si>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</si>
  <si>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</si>
  <si>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</si>
  <si>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</si>
  <si>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</si>
  <si>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</si>
  <si>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</si>
  <si>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</si>
  <si>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</si>
  <si>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</si>
  <si>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</si>
  <si>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</si>
  <si>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</si>
  <si>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</si>
  <si>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</si>
  <si>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</si>
  <si>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</si>
  <si>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</si>
  <si>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</si>
  <si>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</si>
  <si>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</si>
  <si>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</si>
  <si>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</si>
  <si>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</si>
  <si>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</si>
  <si>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</si>
  <si>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</si>
  <si>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</si>
  <si>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</si>
  <si>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</si>
  <si>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</si>
  <si>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</si>
  <si>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</si>
  <si>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</si>
  <si>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</si>
  <si>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</si>
  <si>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</si>
  <si>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</si>
  <si>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</si>
  <si>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</si>
  <si>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</si>
  <si>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</si>
  <si>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</si>
  <si>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</si>
  <si>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</si>
  <si>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</si>
  <si>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</si>
  <si>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</si>
  <si>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</si>
  <si>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</si>
  <si>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</si>
  <si>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</si>
  <si>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</si>
  <si>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</si>
  <si>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</si>
  <si>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</si>
  <si>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</si>
  <si>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</si>
  <si>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</si>
  <si>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</si>
  <si>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</si>
  <si>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</si>
  <si>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</si>
  <si>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</si>
  <si>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</si>
  <si>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</si>
  <si>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</si>
  <si>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</si>
  <si>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</si>
  <si>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</si>
  <si>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</si>
  <si>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</si>
  <si>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</si>
  <si>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</si>
  <si>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</si>
  <si>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</si>
  <si>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</si>
  <si>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</si>
  <si>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</si>
  <si>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</si>
  <si>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</si>
  <si>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</si>
  <si>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</si>
  <si>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</si>
  <si>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</si>
  <si>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</si>
  <si>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</si>
  <si>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</si>
  <si>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</si>
  <si>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</si>
  <si>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</si>
  <si>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</si>
  <si>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</si>
  <si>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</si>
  <si>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</si>
  <si>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</si>
  <si>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</si>
  <si>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</si>
  <si>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</si>
  <si>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</si>
  <si>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</si>
  <si>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</si>
  <si>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</si>
  <si>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</si>
  <si>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</si>
  <si>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</si>
  <si>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</si>
  <si>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</si>
  <si>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</si>
  <si>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</si>
  <si>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</si>
  <si>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</si>
  <si>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</si>
  <si>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</si>
  <si>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</si>
  <si>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</si>
  <si>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</si>
  <si>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</si>
  <si>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</si>
  <si>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</si>
  <si>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</si>
  <si>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</si>
  <si>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</si>
  <si>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</si>
  <si>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</si>
  <si>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</si>
  <si>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</si>
  <si>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</si>
  <si>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</si>
  <si>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</si>
  <si>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</si>
  <si>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</si>
  <si>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</si>
  <si>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</si>
  <si>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</si>
  <si>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</si>
  <si>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</si>
  <si>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</si>
  <si>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</si>
  <si>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</si>
  <si>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</si>
  <si>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</si>
  <si>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</si>
  <si>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</si>
  <si>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</si>
  <si>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</si>
  <si>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</si>
  <si>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</si>
  <si>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</si>
  <si>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</si>
  <si>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</si>
  <si>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</si>
  <si>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</si>
  <si>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</si>
  <si>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</si>
  <si>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</si>
  <si>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</si>
  <si>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</si>
  <si>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</si>
  <si>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</si>
  <si>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</si>
  <si>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</si>
  <si>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</si>
  <si>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</si>
  <si>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</si>
  <si>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</si>
  <si>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</si>
  <si>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</si>
  <si>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</si>
  <si>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</si>
  <si>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</si>
  <si>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</si>
  <si>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</si>
  <si>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</si>
  <si>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</si>
  <si>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</si>
  <si>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</si>
  <si>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</si>
  <si>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</si>
  <si>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</si>
  <si>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</si>
  <si>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</si>
  <si>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</si>
  <si>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</si>
  <si>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</si>
  <si>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</si>
  <si>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</si>
  <si>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</si>
  <si>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</si>
  <si>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</si>
  <si>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</si>
  <si>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</si>
  <si>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</si>
  <si>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</si>
  <si>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</si>
  <si>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</si>
  <si>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</si>
  <si>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</si>
  <si>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</si>
  <si>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</si>
  <si>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</si>
  <si>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</si>
  <si>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</si>
  <si>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</si>
  <si>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</si>
  <si>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</si>
  <si>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</si>
  <si>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</si>
  <si>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</si>
  <si>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</si>
  <si>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</si>
  <si>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</si>
  <si>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</si>
  <si>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</si>
  <si>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</si>
  <si>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</si>
  <si>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</si>
  <si>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</si>
  <si>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</si>
  <si>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</si>
  <si>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</si>
  <si>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</si>
  <si>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</si>
  <si>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</si>
  <si>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</si>
  <si>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</si>
  <si>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</si>
  <si>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</si>
  <si>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</si>
  <si>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</si>
  <si>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</si>
  <si>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</si>
  <si>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</si>
  <si>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</si>
  <si>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</si>
  <si>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</si>
  <si>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</si>
  <si>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</si>
  <si>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</si>
  <si>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</si>
  <si>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</si>
  <si>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</si>
  <si>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</si>
  <si>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</si>
  <si>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</si>
  <si>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</si>
  <si>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</si>
  <si>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</si>
  <si>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</si>
  <si>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</si>
  <si>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</si>
  <si>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</si>
  <si>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</si>
  <si>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</si>
  <si>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</si>
  <si>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</si>
  <si>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</si>
  <si>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</si>
  <si>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</si>
  <si>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</si>
  <si>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</si>
  <si>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</si>
  <si>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</si>
  <si>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</si>
  <si>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</si>
  <si>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</si>
  <si>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</si>
  <si>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</si>
  <si>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</si>
  <si>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</si>
  <si>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</si>
  <si>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</si>
  <si>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</si>
  <si>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</si>
  <si>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</si>
  <si>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</si>
  <si>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</si>
  <si>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</si>
  <si>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</si>
  <si>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</si>
  <si>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</si>
  <si>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</si>
  <si>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</si>
  <si>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</si>
  <si>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</si>
  <si>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</si>
  <si>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</si>
  <si>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</si>
  <si>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</si>
  <si>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</si>
  <si>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</si>
  <si>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</si>
  <si>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</si>
  <si>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</si>
  <si>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</si>
  <si>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</si>
  <si>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</si>
  <si>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</si>
  <si>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</si>
  <si>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</si>
  <si>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</si>
  <si>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</si>
  <si>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</si>
  <si>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</si>
  <si>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</si>
  <si>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</si>
  <si>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</si>
  <si>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</si>
  <si>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</si>
  <si>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</si>
  <si>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</si>
  <si>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</si>
  <si>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</si>
  <si>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</si>
  <si>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</si>
  <si>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</si>
  <si>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</si>
  <si>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</si>
  <si>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</si>
  <si>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</si>
  <si>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</si>
  <si>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</si>
  <si>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</si>
  <si>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</si>
  <si>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</si>
  <si>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</si>
  <si>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</si>
  <si>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</si>
  <si>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</si>
  <si>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</si>
  <si>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</si>
  <si>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</si>
  <si>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</si>
  <si>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</si>
  <si>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</si>
  <si>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</si>
  <si>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</si>
  <si>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</si>
  <si>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</si>
  <si>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</si>
  <si>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</si>
  <si>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</si>
  <si>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</si>
  <si>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</si>
  <si>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</si>
  <si>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</si>
  <si>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</si>
  <si>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</si>
  <si>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</si>
  <si>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</si>
  <si>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</si>
  <si>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</si>
  <si>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</si>
  <si>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</si>
  <si>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</si>
  <si>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</si>
  <si>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</si>
  <si>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</si>
  <si>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</si>
  <si>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</si>
  <si>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</si>
  <si>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</si>
  <si>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</si>
  <si>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</si>
  <si>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</si>
  <si>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</si>
  <si>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</si>
  <si>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</si>
  <si>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</si>
  <si>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</si>
  <si>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</si>
  <si>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</si>
  <si>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</si>
  <si>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</si>
  <si>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</si>
  <si>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</si>
  <si>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</si>
  <si>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</si>
  <si>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</si>
  <si>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</si>
  <si>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</si>
  <si>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</si>
  <si>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</si>
  <si>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</si>
  <si>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</si>
  <si>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</si>
  <si>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</si>
  <si>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</si>
  <si>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</si>
  <si>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</si>
  <si>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</si>
  <si>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</si>
  <si>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</si>
  <si>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</si>
  <si>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</si>
  <si>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</si>
  <si>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</si>
  <si>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</si>
  <si>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</si>
  <si>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</si>
  <si>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</si>
  <si>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</si>
  <si>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</si>
  <si>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</si>
  <si>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</si>
  <si>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</si>
  <si>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</si>
  <si>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</si>
  <si>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</si>
  <si>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</si>
  <si>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</si>
  <si>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</si>
  <si>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</si>
  <si>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</si>
  <si>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</si>
  <si>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</si>
  <si>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</si>
  <si>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</si>
  <si>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</si>
  <si>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</si>
  <si>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</si>
  <si>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</si>
  <si>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</si>
  <si>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</si>
  <si>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</si>
  <si>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</si>
  <si>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</si>
  <si>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</si>
  <si>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</si>
  <si>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</si>
  <si>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</si>
  <si>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</si>
  <si>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</si>
  <si>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</si>
  <si>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</si>
  <si>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</si>
  <si>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</si>
  <si>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</si>
  <si>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</si>
  <si>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</si>
  <si>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</si>
  <si>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</si>
  <si>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</si>
  <si>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</si>
  <si>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</si>
  <si>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</si>
  <si>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</si>
  <si>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</si>
  <si>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</si>
  <si>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</si>
  <si>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</si>
  <si>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</si>
  <si>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</si>
  <si>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</si>
  <si>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</si>
  <si>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</si>
  <si>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</si>
  <si>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</si>
  <si>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</si>
  <si>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</si>
  <si>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</si>
  <si>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</si>
  <si>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</si>
  <si>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</si>
  <si>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</si>
  <si>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</si>
  <si>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</si>
  <si>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</si>
  <si>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</si>
  <si>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</si>
  <si>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</si>
  <si>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</si>
  <si>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</si>
  <si>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</si>
  <si>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</si>
  <si>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</si>
  <si>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</si>
  <si>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</si>
  <si>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</si>
  <si>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</si>
  <si>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</si>
  <si>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</si>
  <si>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</si>
  <si>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</si>
  <si>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</si>
  <si>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</si>
  <si>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</si>
  <si>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</si>
  <si>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</si>
  <si>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</si>
  <si>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</si>
  <si>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</si>
  <si>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</si>
  <si>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</si>
  <si>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</si>
  <si>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</si>
  <si>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</si>
  <si>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</si>
  <si>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</si>
  <si>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</si>
  <si>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</si>
  <si>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</si>
  <si>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</si>
  <si>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</si>
  <si>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</si>
  <si>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</si>
  <si>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</si>
  <si>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</si>
  <si>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</si>
  <si>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</si>
  <si>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</si>
  <si>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</si>
  <si>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</si>
  <si>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</si>
  <si>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</si>
  <si>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</si>
  <si>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</si>
  <si>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</si>
  <si>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</si>
  <si>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</si>
  <si>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</si>
  <si>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</si>
  <si>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</si>
  <si>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</si>
  <si>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</si>
  <si>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</si>
  <si>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</si>
  <si>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</si>
  <si>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</si>
  <si>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</si>
  <si>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</si>
  <si>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</si>
  <si>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</si>
  <si>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</si>
  <si>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</si>
  <si>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</si>
  <si>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</si>
  <si>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</si>
  <si>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</si>
  <si>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</si>
  <si>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</si>
  <si>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</si>
  <si>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</si>
  <si>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</si>
  <si>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</si>
  <si>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</si>
  <si>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</si>
  <si>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</si>
  <si>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</si>
  <si>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</si>
  <si>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</si>
  <si>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</si>
  <si>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</si>
  <si>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</si>
  <si>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</si>
  <si>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</si>
  <si>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</si>
  <si>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</si>
  <si>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</si>
  <si>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</si>
  <si>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</si>
  <si>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</si>
  <si>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</si>
  <si>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</si>
  <si>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</si>
  <si>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</si>
  <si>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</si>
  <si>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</si>
  <si>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</si>
  <si>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</si>
  <si>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</si>
  <si>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</si>
  <si>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</si>
  <si>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</si>
  <si>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</si>
  <si>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</si>
  <si>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</si>
  <si>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</si>
  <si>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</si>
  <si>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</si>
  <si>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</si>
  <si>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</si>
  <si>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</si>
  <si>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</si>
  <si>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</si>
  <si>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</si>
  <si>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</si>
  <si>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</si>
  <si>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</si>
  <si>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</si>
  <si>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</si>
  <si>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</si>
  <si>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</si>
  <si>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</si>
  <si>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</si>
  <si>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</si>
  <si>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</si>
  <si>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</si>
  <si>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</si>
  <si>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</si>
  <si>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</si>
  <si>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</si>
  <si>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</si>
  <si>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</si>
  <si>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</si>
  <si>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</si>
  <si>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</si>
  <si>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</si>
  <si>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</si>
  <si>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</si>
  <si>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</si>
  <si>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</si>
  <si>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</si>
  <si>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</si>
  <si>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</si>
  <si>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</si>
  <si>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</si>
  <si>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</si>
  <si>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</si>
  <si>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</si>
  <si>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</si>
  <si>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</si>
  <si>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</si>
  <si>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</si>
  <si>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</si>
  <si>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</si>
  <si>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</si>
  <si>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</si>
  <si>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</si>
  <si>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</si>
  <si>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</si>
  <si>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</si>
  <si>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</si>
  <si>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</si>
  <si>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</si>
  <si>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</si>
  <si>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</si>
  <si>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</si>
  <si>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</si>
  <si>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</si>
  <si>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</si>
  <si>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</si>
  <si>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</si>
  <si>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</si>
  <si>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</si>
  <si>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</si>
  <si>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</si>
  <si>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</si>
  <si>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</si>
  <si>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</si>
  <si>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</si>
  <si>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</si>
  <si>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</si>
  <si>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</si>
  <si>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</si>
  <si>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</si>
  <si>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</si>
  <si>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</si>
  <si>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</si>
  <si>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</si>
  <si>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</si>
  <si>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</si>
  <si>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</si>
  <si>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</si>
  <si>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</si>
  <si>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</si>
  <si>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</si>
  <si>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</si>
  <si>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</si>
  <si>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</si>
  <si>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</si>
  <si>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</si>
  <si>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</si>
  <si>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</si>
  <si>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</si>
  <si>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</si>
  <si>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</si>
  <si>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</si>
  <si>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</si>
  <si>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</si>
  <si>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</si>
  <si>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</si>
  <si>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</si>
  <si>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</si>
  <si>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</si>
  <si>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</si>
  <si>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</si>
  <si>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</si>
  <si>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</si>
  <si>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</si>
  <si>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</si>
  <si>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</si>
  <si>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</si>
  <si>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</si>
  <si>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</si>
  <si>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</si>
  <si>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</si>
  <si>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</si>
  <si>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</si>
  <si>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</si>
  <si>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</si>
  <si>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</si>
  <si>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</si>
  <si>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</si>
  <si>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</si>
  <si>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</si>
  <si>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</si>
  <si>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</si>
  <si>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</si>
  <si>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</si>
  <si>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</si>
  <si>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</si>
  <si>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</si>
  <si>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</si>
  <si>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</si>
  <si>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</si>
  <si>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</si>
  <si>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</si>
  <si>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</si>
  <si>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</si>
  <si>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</si>
  <si>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</si>
  <si>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</si>
  <si>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</si>
  <si>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</si>
  <si>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</si>
  <si>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</si>
  <si>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</si>
  <si>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</si>
  <si>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</si>
  <si>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</si>
  <si>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</si>
  <si>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</si>
  <si>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</si>
  <si>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</si>
  <si>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</si>
  <si>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</si>
  <si>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</si>
  <si>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</si>
  <si>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</si>
  <si>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</si>
  <si>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</si>
  <si>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</si>
  <si>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</si>
  <si>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</si>
  <si>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</si>
  <si>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</si>
  <si>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</si>
  <si>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</si>
  <si>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</si>
  <si>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</si>
  <si>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</si>
  <si>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</si>
  <si>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</si>
  <si>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</si>
  <si>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</si>
  <si>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</si>
  <si>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</si>
  <si>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</si>
  <si>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</si>
  <si>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</si>
  <si>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</si>
  <si>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</si>
  <si>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</si>
  <si>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</si>
  <si>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</si>
  <si>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</si>
  <si>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</si>
  <si>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</si>
  <si>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</si>
  <si>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</si>
  <si>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</si>
  <si>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</si>
  <si>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</si>
  <si>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</si>
  <si>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</si>
  <si>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</si>
  <si>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</si>
  <si>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</si>
  <si>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</si>
  <si>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</si>
  <si>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</si>
  <si>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</si>
  <si>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</si>
  <si>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</si>
  <si>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</si>
  <si>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</si>
  <si>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</si>
  <si>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</si>
  <si>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</si>
  <si>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</si>
  <si>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</si>
  <si>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</si>
  <si>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</si>
  <si>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</si>
  <si>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</si>
  <si>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</si>
  <si>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</si>
  <si>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</si>
  <si>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</si>
  <si>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</si>
  <si>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</si>
  <si>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</si>
  <si>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</si>
  <si>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</si>
  <si>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</si>
  <si>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</si>
  <si>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</si>
  <si>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</si>
  <si>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</si>
  <si>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</si>
  <si>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</si>
  <si>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</si>
  <si>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</si>
  <si>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</si>
  <si>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</si>
  <si>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</si>
  <si>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</si>
  <si>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</si>
  <si>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</si>
  <si>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</si>
  <si>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</si>
  <si>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</si>
  <si>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</si>
  <si>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</si>
  <si>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</si>
  <si>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</si>
  <si>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</si>
  <si>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</si>
  <si>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</si>
  <si>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</si>
  <si>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</si>
  <si>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</si>
  <si>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</si>
  <si>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</si>
  <si>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</si>
  <si>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</si>
  <si>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</si>
  <si>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</si>
  <si>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</si>
  <si>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</si>
  <si>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</si>
  <si>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</si>
  <si>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</si>
  <si>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</si>
  <si>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</si>
  <si>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</si>
  <si>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</si>
  <si>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</si>
  <si>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</si>
  <si>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</si>
  <si>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</si>
  <si>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</si>
  <si>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</si>
  <si>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</si>
  <si>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</si>
  <si>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</si>
  <si>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</si>
  <si>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</si>
  <si>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</si>
  <si>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</si>
  <si>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</si>
  <si>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</si>
  <si>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</si>
  <si>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</si>
  <si>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</si>
  <si>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</si>
  <si>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</si>
  <si>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</si>
  <si>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</si>
  <si>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</si>
  <si>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</si>
  <si>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</si>
  <si>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</si>
  <si>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</si>
  <si>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</si>
  <si>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</si>
  <si>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</si>
  <si>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</si>
  <si>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</si>
  <si>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</si>
  <si>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</si>
  <si>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</si>
  <si>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</si>
  <si>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</si>
  <si>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</si>
  <si>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</si>
  <si>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</si>
  <si>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</si>
  <si>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</si>
  <si>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</si>
  <si>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</si>
  <si>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</si>
  <si>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</si>
  <si>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</si>
  <si>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</si>
  <si>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</si>
  <si>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</si>
  <si>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</si>
  <si>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</si>
  <si>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</si>
  <si>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</si>
  <si>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</si>
  <si>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</si>
  <si>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</si>
  <si>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</si>
  <si>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</si>
  <si>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</si>
  <si>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</si>
  <si>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</si>
  <si>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</si>
  <si>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</si>
  <si>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</si>
  <si>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</si>
  <si>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</si>
  <si>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</si>
  <si>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</si>
  <si>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</si>
  <si>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</si>
  <si>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</si>
  <si>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</si>
  <si>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</si>
  <si>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</si>
  <si>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</si>
  <si>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</si>
  <si>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</si>
  <si>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</si>
  <si>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</si>
  <si>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</si>
  <si>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</si>
  <si>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</si>
  <si>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</si>
  <si>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</si>
  <si>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</si>
  <si>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</si>
  <si>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</si>
  <si>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</si>
  <si>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</si>
  <si>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</si>
  <si>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</si>
  <si>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</si>
  <si>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</si>
  <si>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</si>
  <si>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</si>
  <si>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</si>
  <si>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</si>
  <si>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</si>
  <si>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</si>
  <si>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</si>
  <si>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</si>
  <si>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</si>
  <si>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</si>
  <si>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</si>
  <si>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</si>
  <si>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</si>
  <si>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</si>
  <si>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</si>
  <si>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</si>
  <si>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</si>
  <si>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</si>
  <si>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</si>
  <si>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</si>
  <si>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</si>
  <si>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</si>
  <si>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</si>
  <si>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</si>
  <si>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</si>
  <si>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</si>
  <si>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</si>
  <si>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</si>
  <si>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</si>
  <si>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</si>
  <si>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</si>
  <si>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</si>
  <si>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</si>
  <si>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</si>
  <si>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</si>
  <si>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</si>
  <si>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</si>
  <si>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</si>
  <si>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</si>
  <si>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</si>
  <si>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</si>
  <si>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</si>
  <si>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</si>
  <si>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</si>
  <si>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</si>
  <si>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</si>
  <si>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</si>
  <si>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</si>
  <si>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</si>
  <si>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</si>
  <si>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</si>
  <si>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</si>
  <si>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</si>
  <si>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</si>
  <si>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</si>
  <si>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</si>
  <si>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</si>
  <si>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</si>
  <si>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</si>
  <si>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</si>
  <si>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</si>
  <si>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</si>
  <si>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</si>
  <si>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</si>
  <si>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</si>
  <si>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</si>
  <si>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</si>
  <si>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</si>
  <si>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</si>
  <si>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</si>
  <si>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</si>
  <si>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</si>
  <si>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</si>
  <si>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</si>
  <si>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</si>
  <si>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</si>
  <si>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</si>
  <si>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</si>
  <si>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</si>
  <si>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</si>
  <si>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</si>
  <si>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</si>
  <si>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</si>
  <si>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</si>
  <si>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</si>
  <si>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</si>
  <si>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</si>
  <si>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</si>
  <si>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</si>
  <si>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</si>
  <si>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</si>
  <si>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</si>
  <si>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</si>
  <si>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</si>
  <si>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</si>
  <si>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</si>
  <si>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</si>
  <si>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</si>
  <si>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</si>
  <si>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</si>
  <si>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</si>
  <si>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</si>
  <si>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</si>
  <si>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</si>
  <si>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</si>
  <si>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</si>
  <si>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</si>
  <si>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</si>
  <si>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</si>
  <si>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</si>
  <si>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</si>
  <si>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</si>
  <si>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</si>
  <si>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</si>
  <si>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</si>
  <si>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</si>
  <si>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</si>
  <si>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</si>
  <si>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</si>
  <si>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</si>
  <si>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</si>
  <si>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</si>
  <si>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</si>
  <si>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</si>
  <si>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</si>
  <si>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</si>
  <si>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</si>
  <si>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</si>
  <si>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</si>
  <si>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</si>
  <si>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</si>
  <si>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</si>
  <si>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</si>
  <si>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</si>
  <si>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</si>
  <si>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</si>
  <si>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</si>
  <si>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</si>
  <si>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</si>
  <si>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</si>
  <si>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</si>
  <si>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</si>
  <si>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</si>
  <si>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</si>
  <si>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</si>
  <si>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</si>
  <si>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</si>
  <si>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</si>
  <si>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</si>
  <si>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</si>
  <si>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</si>
  <si>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</si>
  <si>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</si>
  <si>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</si>
  <si>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</si>
  <si>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</si>
  <si>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</si>
  <si>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</si>
  <si>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</si>
  <si>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</si>
  <si>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</si>
  <si>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</si>
  <si>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</si>
  <si>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</si>
  <si>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</si>
  <si>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</si>
  <si>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</si>
  <si>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</si>
  <si>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</si>
  <si>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</si>
  <si>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</si>
  <si>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</si>
  <si>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</si>
  <si>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</si>
  <si>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</si>
  <si>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</si>
  <si>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</si>
  <si>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</si>
  <si>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</si>
  <si>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</si>
  <si>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</si>
  <si>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</si>
  <si>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</si>
  <si>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</si>
  <si>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</si>
  <si>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</si>
  <si>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</si>
  <si>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</si>
  <si>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</si>
  <si>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</si>
  <si>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</si>
  <si>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</si>
  <si>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</si>
  <si>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</si>
  <si>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</si>
  <si>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</si>
  <si>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</si>
  <si>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</si>
  <si>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</si>
  <si>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</si>
  <si>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</si>
  <si>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</si>
  <si>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</si>
  <si>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</si>
  <si>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</si>
  <si>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</si>
  <si>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</si>
  <si>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</si>
  <si>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</si>
  <si>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</si>
  <si>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</si>
  <si>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</si>
  <si>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</si>
  <si>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</si>
  <si>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</si>
  <si>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</si>
  <si>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</si>
  <si>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</si>
  <si>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</si>
  <si>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</si>
  <si>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</si>
  <si>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</si>
  <si>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</si>
  <si>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</si>
  <si>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</si>
  <si>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</si>
  <si>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</si>
  <si>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</si>
  <si>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</si>
  <si>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</si>
  <si>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</si>
  <si>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</si>
  <si>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</si>
  <si>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</si>
  <si>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</si>
  <si>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</si>
  <si>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</si>
  <si>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</si>
  <si>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</si>
  <si>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</si>
  <si>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</si>
  <si>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</si>
  <si>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</si>
  <si>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</si>
  <si>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</si>
  <si>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</si>
  <si>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</si>
  <si>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</si>
  <si>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</si>
  <si>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</si>
  <si>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</si>
  <si>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</si>
  <si>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</si>
  <si>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</si>
  <si>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</si>
  <si>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</si>
  <si>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</si>
  <si>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</si>
  <si>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</si>
  <si>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</si>
  <si>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</si>
  <si>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</si>
  <si>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</si>
  <si>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</si>
  <si>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</si>
  <si>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</si>
  <si>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</si>
  <si>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</si>
  <si>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</si>
  <si>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</si>
  <si>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</si>
  <si>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</si>
  <si>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</si>
  <si>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</si>
  <si>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</si>
  <si>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</si>
  <si>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</si>
  <si>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</si>
  <si>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</si>
  <si>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</si>
  <si>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</si>
  <si>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</si>
  <si>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</si>
  <si>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</si>
  <si>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</si>
  <si>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</si>
  <si>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</si>
  <si>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</si>
  <si>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</si>
  <si>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</si>
  <si>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</si>
  <si>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</si>
  <si>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</si>
  <si>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</si>
  <si>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</si>
  <si>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</si>
  <si>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</si>
  <si>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</si>
  <si>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</si>
  <si>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</si>
  <si>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</si>
  <si>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</si>
  <si>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</si>
  <si>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</si>
  <si>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</si>
  <si>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</si>
  <si>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</si>
  <si>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</si>
  <si>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</si>
  <si>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</si>
  <si>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</si>
  <si>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</si>
  <si>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</si>
  <si>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</si>
  <si>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</si>
  <si>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</si>
  <si>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</si>
  <si>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</si>
  <si>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</si>
  <si>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</si>
  <si>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</si>
  <si>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</si>
  <si>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</si>
  <si>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</si>
  <si>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</si>
  <si>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</si>
  <si>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</si>
  <si>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</si>
  <si>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</si>
  <si>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</si>
  <si>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</si>
  <si>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</si>
  <si>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</si>
  <si>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</si>
  <si>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</si>
  <si>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</si>
  <si>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</si>
  <si>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</si>
  <si>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</si>
  <si>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</si>
  <si>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</si>
  <si>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</si>
  <si>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</si>
  <si>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</si>
  <si>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</si>
  <si>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</si>
  <si>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</si>
  <si>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</si>
  <si>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</si>
  <si>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</si>
  <si>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</si>
  <si>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</si>
  <si>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</si>
  <si>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</si>
  <si>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</si>
  <si>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</si>
  <si>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</si>
  <si>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</si>
  <si>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</si>
  <si>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</si>
  <si>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</si>
  <si>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</si>
  <si>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</si>
  <si>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</si>
  <si>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</si>
  <si>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</si>
  <si>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</si>
  <si>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</si>
  <si>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</si>
  <si>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</si>
  <si>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</si>
  <si>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</si>
  <si>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</si>
  <si>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</si>
  <si>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</si>
  <si>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</si>
  <si>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</si>
  <si>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</si>
  <si>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</si>
  <si>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</si>
  <si>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</si>
  <si>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</si>
  <si>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</si>
  <si>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</si>
  <si>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</si>
  <si>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</si>
  <si>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</si>
  <si>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</si>
  <si>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</si>
  <si>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</si>
  <si>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</si>
  <si>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</si>
  <si>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</si>
  <si>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</si>
  <si>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</si>
  <si>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</si>
  <si>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</si>
  <si>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</si>
  <si>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</si>
  <si>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</si>
  <si>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</si>
  <si>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</si>
  <si>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</si>
  <si>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</si>
  <si>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</si>
  <si>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</si>
  <si>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</si>
  <si>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</si>
  <si>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</si>
  <si>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</si>
  <si>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</si>
  <si>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</si>
  <si>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</si>
  <si>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</si>
  <si>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</si>
  <si>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</si>
  <si>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</si>
  <si>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</si>
  <si>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</si>
  <si>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</si>
  <si>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</si>
  <si>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</si>
  <si>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</si>
  <si>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</si>
  <si>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</si>
  <si>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</si>
  <si>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</si>
  <si>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</si>
  <si>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</si>
  <si>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</si>
  <si>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</si>
  <si>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</si>
  <si>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</si>
  <si>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</si>
  <si>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</si>
  <si>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</si>
  <si>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</si>
  <si>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</si>
  <si>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</si>
  <si>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</si>
  <si>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</si>
  <si>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</si>
  <si>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</si>
  <si>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</si>
  <si>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</si>
  <si>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</si>
  <si>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</si>
  <si>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</si>
  <si>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</si>
  <si>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</si>
  <si>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</si>
  <si>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</si>
  <si>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</si>
  <si>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</si>
  <si>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</si>
  <si>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</si>
  <si>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</si>
  <si>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</si>
  <si>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</si>
  <si>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</si>
  <si>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</si>
  <si>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</si>
  <si>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</si>
  <si>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</si>
  <si>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</si>
  <si>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</si>
  <si>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</si>
  <si>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</si>
  <si>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</si>
  <si>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</si>
  <si>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</si>
  <si>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</si>
  <si>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</si>
  <si>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</si>
  <si>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</si>
  <si>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</si>
  <si>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</si>
  <si>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</si>
  <si>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</si>
  <si>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</si>
  <si>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</si>
  <si>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</si>
  <si>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</si>
  <si>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</si>
  <si>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</si>
  <si>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</si>
  <si>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</si>
  <si>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</si>
  <si>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</si>
  <si>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</si>
  <si>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</si>
  <si>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</si>
  <si>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</si>
  <si>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</si>
  <si>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</si>
  <si>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</si>
  <si>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</si>
  <si>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</si>
  <si>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</si>
  <si>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</si>
  <si>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</si>
  <si>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</si>
  <si>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</si>
  <si>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</si>
  <si>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</si>
  <si>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</si>
  <si>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</si>
  <si>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</si>
  <si>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</si>
  <si>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</si>
  <si>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</si>
  <si>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</si>
  <si>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</si>
  <si>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</si>
  <si>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</si>
  <si>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</si>
  <si>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</si>
  <si>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</si>
  <si>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</si>
  <si>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</si>
  <si>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</si>
  <si>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</si>
  <si>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</si>
  <si>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</si>
  <si>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</si>
  <si>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</si>
  <si>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</si>
  <si>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</si>
  <si>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</si>
  <si>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</si>
  <si>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</si>
  <si>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</si>
  <si>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</si>
  <si>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</si>
  <si>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</si>
  <si>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</si>
  <si>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</si>
  <si>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</si>
  <si>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</si>
  <si>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</si>
  <si>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</si>
  <si>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</si>
  <si>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</si>
  <si>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</si>
  <si>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</si>
  <si>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</si>
  <si>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</si>
  <si>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</si>
  <si>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</si>
  <si>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</si>
  <si>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</si>
  <si>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</si>
  <si>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</si>
  <si>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</si>
  <si>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</si>
  <si>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</si>
  <si>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</si>
  <si>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</si>
  <si>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</si>
  <si>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</si>
  <si>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</si>
  <si>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</si>
  <si>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</si>
  <si>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</si>
  <si>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</si>
  <si>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</si>
  <si>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</si>
  <si>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</si>
  <si>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</si>
  <si>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</si>
  <si>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</si>
  <si>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</si>
  <si>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</si>
  <si>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</si>
  <si>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</si>
  <si>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</si>
  <si>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</si>
  <si>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</si>
  <si>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</si>
  <si>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</si>
  <si>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</si>
  <si>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</si>
  <si>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</si>
  <si>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</si>
  <si>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</si>
  <si>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</si>
  <si>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</si>
  <si>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</si>
  <si>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</si>
  <si>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</si>
  <si>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</si>
  <si>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</si>
  <si>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</si>
  <si>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</si>
  <si>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</si>
  <si>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</si>
  <si>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</si>
  <si>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</si>
  <si>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</si>
  <si>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</si>
  <si>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</si>
  <si>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</si>
  <si>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</si>
  <si>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</si>
  <si>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</si>
  <si>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</si>
  <si>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</si>
  <si>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</si>
  <si>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</si>
  <si>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</si>
  <si>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</si>
  <si>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</si>
  <si>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</si>
  <si>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</si>
  <si>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</si>
  <si>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</si>
  <si>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</si>
  <si>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</si>
  <si>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</si>
  <si>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</si>
  <si>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</si>
  <si>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</si>
  <si>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</si>
  <si>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</si>
  <si>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</si>
  <si>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</si>
  <si>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</si>
  <si>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</si>
  <si>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</si>
  <si>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</si>
  <si>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</si>
  <si>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</si>
  <si>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</si>
  <si>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</si>
  <si>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</si>
  <si>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</si>
  <si>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</si>
  <si>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</si>
  <si>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</si>
  <si>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</si>
  <si>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</si>
  <si>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</si>
  <si>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</si>
  <si>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</si>
  <si>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</si>
  <si>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</si>
  <si>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</si>
  <si>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</si>
  <si>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</si>
  <si>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</si>
  <si>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</si>
  <si>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</si>
  <si>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</si>
  <si>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</si>
  <si>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</si>
  <si>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</si>
  <si>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</si>
  <si>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</si>
  <si>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</si>
  <si>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</si>
  <si>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</si>
  <si>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</si>
  <si>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</si>
  <si>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</si>
  <si>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</si>
  <si>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</si>
  <si>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</si>
  <si>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</si>
  <si>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</si>
  <si>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</si>
  <si>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</si>
  <si>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</si>
  <si>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</si>
  <si>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</si>
  <si>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</si>
  <si>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</si>
  <si>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</si>
  <si>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</si>
  <si>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</si>
  <si>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</si>
  <si>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</si>
  <si>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</si>
  <si>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</si>
  <si>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</si>
  <si>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</si>
  <si>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</si>
  <si>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</si>
  <si>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</si>
  <si>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</si>
  <si>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</si>
  <si>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</si>
  <si>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</si>
  <si>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</si>
  <si>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</si>
  <si>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</si>
  <si>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</si>
  <si>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</si>
  <si>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</si>
  <si>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</si>
  <si>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</si>
  <si>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</si>
  <si>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</si>
  <si>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</si>
  <si>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</si>
  <si>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</si>
  <si>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</si>
  <si>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</si>
  <si>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</si>
  <si>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</si>
  <si>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</si>
  <si>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</si>
  <si>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</si>
  <si>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</si>
  <si>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</si>
  <si>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</si>
  <si>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</si>
  <si>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</si>
  <si>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</si>
  <si>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</si>
  <si>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</si>
  <si>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</si>
  <si>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</si>
  <si>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</si>
  <si>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</si>
  <si>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</si>
  <si>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</si>
  <si>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</si>
  <si>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</si>
  <si>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</si>
  <si>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</si>
  <si>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</si>
  <si>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</si>
  <si>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</si>
  <si>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</si>
  <si>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</si>
  <si>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</si>
  <si>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</si>
  <si>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</si>
  <si>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</si>
  <si>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</si>
  <si>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</si>
  <si>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</si>
  <si>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</si>
  <si>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</si>
  <si>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</si>
  <si>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</si>
  <si>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</si>
  <si>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</si>
  <si>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</si>
  <si>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</si>
  <si>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</si>
  <si>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</si>
  <si>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</si>
  <si>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</si>
  <si>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</si>
  <si>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</si>
  <si>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</si>
  <si>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</si>
  <si>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</si>
  <si>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</si>
  <si>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</si>
  <si>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</si>
  <si>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</si>
  <si>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</si>
  <si>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</si>
  <si>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</si>
  <si>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</si>
  <si>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</si>
  <si>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</si>
  <si>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</si>
  <si>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</si>
  <si>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</si>
  <si>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</si>
  <si>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</si>
  <si>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</si>
  <si>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</si>
  <si>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</si>
  <si>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</si>
  <si>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</si>
  <si>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</si>
  <si>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</si>
  <si>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</si>
  <si>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</si>
  <si>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</si>
  <si>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</si>
  <si>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</si>
  <si>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</si>
  <si>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</si>
  <si>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</si>
  <si>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</si>
  <si>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</si>
  <si>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</si>
  <si>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</si>
  <si>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</si>
  <si>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</si>
  <si>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</si>
  <si>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</si>
  <si>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</si>
  <si>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</si>
  <si>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</si>
  <si>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</si>
  <si>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</si>
  <si>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</si>
  <si>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</si>
  <si>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</si>
  <si>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</si>
  <si>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</si>
  <si>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</si>
  <si>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</si>
  <si>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</si>
  <si>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</si>
  <si>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</si>
  <si>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</si>
  <si>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</si>
  <si>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</si>
  <si>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</si>
  <si>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</si>
  <si>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</si>
  <si>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</si>
  <si>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</si>
  <si>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</si>
  <si>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</si>
  <si>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</si>
  <si>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</si>
  <si>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</si>
  <si>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</si>
  <si>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</si>
  <si>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</si>
  <si>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</si>
  <si>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</si>
  <si>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</si>
  <si>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</si>
  <si>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</si>
  <si>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</si>
  <si>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</si>
  <si>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</si>
  <si>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</si>
  <si>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</si>
  <si>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</si>
  <si>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</si>
  <si>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</si>
  <si>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</si>
  <si>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</si>
  <si>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</si>
  <si>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</si>
  <si>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</si>
  <si>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</si>
  <si>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</si>
  <si>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</si>
  <si>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</si>
  <si>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</si>
  <si>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</si>
  <si>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</si>
  <si>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</si>
  <si>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</si>
  <si>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</si>
  <si>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</si>
  <si>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</si>
  <si>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</si>
  <si>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</si>
  <si>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</si>
  <si>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</si>
  <si>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</si>
  <si>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</si>
  <si>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</si>
  <si>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</si>
  <si>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</si>
  <si>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</si>
  <si>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</si>
  <si>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</si>
  <si>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</si>
  <si>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</si>
  <si>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</si>
  <si>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</si>
  <si>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</si>
  <si>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</si>
  <si>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</si>
  <si>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</si>
  <si>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</si>
  <si>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</si>
  <si>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</si>
  <si>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</si>
  <si>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</si>
  <si>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</si>
  <si>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</si>
  <si>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</si>
  <si>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</si>
  <si>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</si>
  <si>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</si>
  <si>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</si>
  <si>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</si>
  <si>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</si>
  <si>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</si>
  <si>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</si>
  <si>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</si>
  <si>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</si>
  <si>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</si>
  <si>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</si>
  <si>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</si>
  <si>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</si>
  <si>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</si>
  <si>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</si>
  <si>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</si>
  <si>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</si>
  <si>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</si>
  <si>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</si>
  <si>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</si>
  <si>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</si>
  <si>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</si>
  <si>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</si>
  <si>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</si>
  <si>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</si>
  <si>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</si>
  <si>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</si>
  <si>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</si>
  <si>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</si>
  <si>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</si>
  <si>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</si>
  <si>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</si>
  <si>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</si>
  <si>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</si>
  <si>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</si>
  <si>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</si>
  <si>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</si>
  <si>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</si>
  <si>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</si>
  <si>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</si>
  <si>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</si>
  <si>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</si>
  <si>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</si>
  <si>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</si>
  <si>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</si>
  <si>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</si>
  <si>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</si>
  <si>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</si>
  <si>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</si>
  <si>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</si>
  <si>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</si>
  <si>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</si>
  <si>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</si>
  <si>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</si>
  <si>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</si>
  <si>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</si>
  <si>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</si>
  <si>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</si>
  <si>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</si>
  <si>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</si>
  <si>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</si>
  <si>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</si>
  <si>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</si>
  <si>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</si>
  <si>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</si>
  <si>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</si>
  <si>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</si>
  <si>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</si>
  <si>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</si>
  <si>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</si>
  <si>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</si>
  <si>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</si>
  <si>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</si>
  <si>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</si>
  <si>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</si>
  <si>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</si>
  <si>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</si>
  <si>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</si>
  <si>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</si>
  <si>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</si>
  <si>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</si>
  <si>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</si>
  <si>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</si>
  <si>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</si>
  <si>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</si>
  <si>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</si>
  <si>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</si>
  <si>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</si>
  <si>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</si>
  <si>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</si>
  <si>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</si>
  <si>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</si>
  <si>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</si>
  <si>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</si>
  <si>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</si>
  <si>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</si>
  <si>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</si>
  <si>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</si>
  <si>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</si>
  <si>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</si>
  <si>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</si>
  <si>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</si>
  <si>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</si>
  <si>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</si>
  <si>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</si>
  <si>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</si>
  <si>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</si>
  <si>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</si>
  <si>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</si>
  <si>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</si>
  <si>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</si>
  <si>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</si>
  <si>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</si>
  <si>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</si>
  <si>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</si>
  <si>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</si>
  <si>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</si>
  <si>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</si>
  <si>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</si>
  <si>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</si>
  <si>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</si>
  <si>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</si>
  <si>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</si>
  <si>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</si>
  <si>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</si>
  <si>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</si>
  <si>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</si>
  <si>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</si>
  <si>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</si>
  <si>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</si>
  <si>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</si>
  <si>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</si>
  <si>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</si>
  <si>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</si>
  <si>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</si>
  <si>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</si>
  <si>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</si>
  <si>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</si>
  <si>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</si>
  <si>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</si>
  <si>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</si>
  <si>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</si>
  <si>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</si>
  <si>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</si>
  <si>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</si>
  <si>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</si>
  <si>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</si>
  <si>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</si>
  <si>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</si>
  <si>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</si>
  <si>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</si>
  <si>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</si>
  <si>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</si>
  <si>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</si>
  <si>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</si>
  <si>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</si>
  <si>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</si>
  <si>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</si>
  <si>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</si>
  <si>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</si>
  <si>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</si>
  <si>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</si>
  <si>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</si>
  <si>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</si>
  <si>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</si>
  <si>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</si>
  <si>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</si>
  <si>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</si>
  <si>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</si>
  <si>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</si>
  <si>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</si>
  <si>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</si>
  <si>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</si>
  <si>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</si>
  <si>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</si>
  <si>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</si>
  <si>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</si>
  <si>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</si>
  <si>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</si>
  <si>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</si>
  <si>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</si>
  <si>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</si>
  <si>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</si>
  <si>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</si>
  <si>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</si>
  <si>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</si>
  <si>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</si>
  <si>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</si>
  <si>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</si>
  <si>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</si>
  <si>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</si>
  <si>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</si>
  <si>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</si>
  <si>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</si>
  <si>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</si>
  <si>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</si>
  <si>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</si>
  <si>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</si>
  <si>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</si>
  <si>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</si>
  <si>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</si>
  <si>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</si>
  <si>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</si>
  <si>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</si>
  <si>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</si>
  <si>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</si>
  <si>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</si>
  <si>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</si>
  <si>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</si>
  <si>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</si>
  <si>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</si>
  <si>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</si>
  <si>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</si>
  <si>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</si>
  <si>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</si>
  <si>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</si>
  <si>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</si>
  <si>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</si>
  <si>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</si>
  <si>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</si>
  <si>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</si>
  <si>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</si>
  <si>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</si>
  <si>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</si>
  <si>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</si>
  <si>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</si>
  <si>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</si>
  <si>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</si>
  <si>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</si>
  <si>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</si>
  <si>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</si>
  <si>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</si>
  <si>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</si>
  <si>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</si>
  <si>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</si>
  <si>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</si>
  <si>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</si>
  <si>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</si>
  <si>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</si>
  <si>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</si>
  <si>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</si>
  <si>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</si>
  <si>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</si>
  <si>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</si>
  <si>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</si>
  <si>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</si>
  <si>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</si>
  <si>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</si>
  <si>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</si>
  <si>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</si>
  <si>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</si>
  <si>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</si>
  <si>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</si>
  <si>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</si>
  <si>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</si>
  <si>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</si>
  <si>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</si>
  <si>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</si>
  <si>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</si>
  <si>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</si>
  <si>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</si>
  <si>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</si>
  <si>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</si>
  <si>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</si>
  <si>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</si>
  <si>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</si>
  <si>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</si>
  <si>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</si>
  <si>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</si>
  <si>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</si>
  <si>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</si>
  <si>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</si>
  <si>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</si>
  <si>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</si>
  <si>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</si>
  <si>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</si>
  <si>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</si>
  <si>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</si>
  <si>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</si>
  <si>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</si>
  <si>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</si>
  <si>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</si>
  <si>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</si>
  <si>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</si>
  <si>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</si>
  <si>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</si>
  <si>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</si>
  <si>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</si>
  <si>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</si>
  <si>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</si>
  <si>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</si>
  <si>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</si>
  <si>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</si>
  <si>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</si>
  <si>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</si>
  <si>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</si>
  <si>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</si>
  <si>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</si>
  <si>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</si>
  <si>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</si>
  <si>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</si>
  <si>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</si>
  <si>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</si>
  <si>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</si>
  <si>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</si>
  <si>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</si>
  <si>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</si>
  <si>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</si>
  <si>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</si>
  <si>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</si>
  <si>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</si>
  <si>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</si>
  <si>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</si>
  <si>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</si>
  <si>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</si>
  <si>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</si>
  <si>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</si>
  <si>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</si>
  <si>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</si>
  <si>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</si>
  <si>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</si>
  <si>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</si>
  <si>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</si>
  <si>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</si>
  <si>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</si>
  <si>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</si>
  <si>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</si>
  <si>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</si>
  <si>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</si>
  <si>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</si>
  <si>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</si>
  <si>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</si>
  <si>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</si>
  <si>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</si>
  <si>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</si>
  <si>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</si>
  <si>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</si>
  <si>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</si>
  <si>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</si>
  <si>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</si>
  <si>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</si>
  <si>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</si>
  <si>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</si>
  <si>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</si>
  <si>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</si>
  <si>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</si>
  <si>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</si>
  <si>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</si>
  <si>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</si>
  <si>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</si>
  <si>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</si>
  <si>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</si>
  <si>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</si>
  <si>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</si>
  <si>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</si>
  <si>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</si>
  <si>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</si>
  <si>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</si>
  <si>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</si>
  <si>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</si>
  <si>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</si>
  <si>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</si>
  <si>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</si>
  <si>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</si>
  <si>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</si>
  <si>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</si>
  <si>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</si>
  <si>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</si>
  <si>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</si>
  <si>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</si>
  <si>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</si>
  <si>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</si>
  <si>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</si>
  <si>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</si>
  <si>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</si>
  <si>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</si>
  <si>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</si>
  <si>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</si>
  <si>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</si>
  <si>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</si>
  <si>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</si>
  <si>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</si>
  <si>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</si>
  <si>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</si>
  <si>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</si>
  <si>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</si>
  <si>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</si>
  <si>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</si>
  <si>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</si>
  <si>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</si>
  <si>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</si>
  <si>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</si>
  <si>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</si>
  <si>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</si>
  <si>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</si>
  <si>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</si>
  <si>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</si>
  <si>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</si>
  <si>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</si>
  <si>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</si>
  <si>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</si>
  <si>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</si>
  <si>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</si>
  <si>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</si>
  <si>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</si>
  <si>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</si>
  <si>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</si>
  <si>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</si>
  <si>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</si>
  <si>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</si>
  <si>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</si>
  <si>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</si>
  <si>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</si>
  <si>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</si>
  <si>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</si>
  <si>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</si>
  <si>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</si>
  <si>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</si>
  <si>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</si>
  <si>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</si>
  <si>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</si>
  <si>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</si>
  <si>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</si>
  <si>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</si>
  <si>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</si>
  <si>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</si>
  <si>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</si>
  <si>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</si>
  <si>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</si>
  <si>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</si>
  <si>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</si>
  <si>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</si>
  <si>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</si>
  <si>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</si>
  <si>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</si>
  <si>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</si>
  <si>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</si>
  <si>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</si>
  <si>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</si>
  <si>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</si>
  <si>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</si>
  <si>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</si>
  <si>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</si>
  <si>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</si>
  <si>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</si>
  <si>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</si>
  <si>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</si>
  <si>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</si>
  <si>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</si>
  <si>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</si>
  <si>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</si>
  <si>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</si>
  <si>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</si>
  <si>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</si>
  <si>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</si>
  <si>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</si>
  <si>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</si>
  <si>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</si>
  <si>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</si>
  <si>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</si>
  <si>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</si>
  <si>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</si>
  <si>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</si>
  <si>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</si>
  <si>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</si>
  <si>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</si>
  <si>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</si>
  <si>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</si>
  <si>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</si>
  <si>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</si>
  <si>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</si>
  <si>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</si>
  <si>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</si>
  <si>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</si>
  <si>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</si>
  <si>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</si>
  <si>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</si>
  <si>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</si>
  <si>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</si>
  <si>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</si>
  <si>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</si>
  <si>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</si>
  <si>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</si>
  <si>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</si>
  <si>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</si>
  <si>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</si>
  <si>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</si>
  <si>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</si>
  <si>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</si>
  <si>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</si>
  <si>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</si>
  <si>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</si>
  <si>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</si>
  <si>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</si>
  <si>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</si>
  <si>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</si>
  <si>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</si>
  <si>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</si>
  <si>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</si>
  <si>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</si>
  <si>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</si>
  <si>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</si>
  <si>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</si>
  <si>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</si>
  <si>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</si>
  <si>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</si>
  <si>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</si>
  <si>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</si>
  <si>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</si>
  <si>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</si>
  <si>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</si>
  <si>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</si>
  <si>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</si>
  <si>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</si>
  <si>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</si>
  <si>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</si>
  <si>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</si>
  <si>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</si>
  <si>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</si>
  <si>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</si>
  <si>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</si>
  <si>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</si>
  <si>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</si>
  <si>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</si>
  <si>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</si>
  <si>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</si>
  <si>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</si>
  <si>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</si>
  <si>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</si>
  <si>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</si>
  <si>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</si>
  <si>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</si>
  <si>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</si>
  <si>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</si>
  <si>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</si>
  <si>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</si>
  <si>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</si>
  <si>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</si>
  <si>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</si>
  <si>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</si>
  <si>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</si>
  <si>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</si>
  <si>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</si>
  <si>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</si>
  <si>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</si>
  <si>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</si>
  <si>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</si>
  <si>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</si>
  <si>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</si>
  <si>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</si>
  <si>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</si>
  <si>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</si>
  <si>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</si>
  <si>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</si>
  <si>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</si>
  <si>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</si>
  <si>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</si>
  <si>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</si>
  <si>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</si>
  <si>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</si>
  <si>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</si>
  <si>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</si>
  <si>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</si>
  <si>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</si>
  <si>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</si>
  <si>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</si>
  <si>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</si>
  <si>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</si>
  <si>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</si>
  <si>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</si>
  <si>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</si>
  <si>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</si>
  <si>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</si>
  <si>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</si>
  <si>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</si>
  <si>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</si>
  <si>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</si>
  <si>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</si>
  <si>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</si>
  <si>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</si>
  <si>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</si>
  <si>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</si>
  <si>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</si>
  <si>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</si>
  <si>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</si>
  <si>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</si>
  <si>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</si>
  <si>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</si>
  <si>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</si>
  <si>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</si>
  <si>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</si>
  <si>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</si>
  <si>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</si>
  <si>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</si>
  <si>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</si>
  <si>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</si>
  <si>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</si>
  <si>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</si>
  <si>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</si>
  <si>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</si>
  <si>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</si>
  <si>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</si>
  <si>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</si>
  <si>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</si>
  <si>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</si>
  <si>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</si>
  <si>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</si>
  <si>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</si>
  <si>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</si>
  <si>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</si>
  <si>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</si>
  <si>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</si>
  <si>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</si>
  <si>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</si>
  <si>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</si>
  <si>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</si>
  <si>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</si>
  <si>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</si>
  <si>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</si>
  <si>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</si>
  <si>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</si>
  <si>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</si>
  <si>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</si>
  <si>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</si>
  <si>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</si>
  <si>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</si>
  <si>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</si>
  <si>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</si>
  <si>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</si>
  <si>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</si>
  <si>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</si>
  <si>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</si>
  <si>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</si>
  <si>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</si>
  <si>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</si>
  <si>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</si>
  <si>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</si>
  <si>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</si>
  <si>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</si>
  <si>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</si>
  <si>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</si>
  <si>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</si>
  <si>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</si>
  <si>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</si>
  <si>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</si>
  <si>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</si>
  <si>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</si>
  <si>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</si>
  <si>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</si>
  <si>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</si>
  <si>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</si>
  <si>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</si>
  <si>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</si>
  <si>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</si>
  <si>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</si>
  <si>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</si>
  <si>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</si>
  <si>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</si>
  <si>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</si>
  <si>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</si>
  <si>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</si>
  <si>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</si>
  <si>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</si>
  <si>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</si>
  <si>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</si>
  <si>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</si>
  <si>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</si>
  <si>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</si>
  <si>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</si>
  <si>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</si>
  <si>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</si>
  <si>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</si>
  <si>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</si>
  <si>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</si>
  <si>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</si>
  <si>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</si>
  <si>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</si>
  <si>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</si>
  <si>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</si>
  <si>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</si>
  <si>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</si>
  <si>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</si>
  <si>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</si>
  <si>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</si>
  <si>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</si>
  <si>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</si>
  <si>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</si>
  <si>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</si>
  <si>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</si>
  <si>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</si>
  <si>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</si>
  <si>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</si>
  <si>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</si>
  <si>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</si>
  <si>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</si>
  <si>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</si>
  <si>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</si>
  <si>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</si>
  <si>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</si>
  <si>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</si>
  <si>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</si>
  <si>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</si>
  <si>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</si>
  <si>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</si>
  <si>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</si>
  <si>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</si>
  <si>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</si>
  <si>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</si>
  <si>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</si>
  <si>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</si>
  <si>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</si>
  <si>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</si>
  <si>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</si>
  <si>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</si>
  <si>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</si>
  <si>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</si>
  <si>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</si>
  <si>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</si>
  <si>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</si>
  <si>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</si>
  <si>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</si>
  <si>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</si>
  <si>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</si>
  <si>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</si>
  <si>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</si>
  <si>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</si>
  <si>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</si>
  <si>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</si>
  <si>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</si>
  <si>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</si>
  <si>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</si>
  <si>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</si>
  <si>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</si>
  <si>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</si>
  <si>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</si>
  <si>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</si>
  <si>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</si>
  <si>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</si>
  <si>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</si>
  <si>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</si>
  <si>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</si>
  <si>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</si>
  <si>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</si>
  <si>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</si>
  <si>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</si>
  <si>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</si>
  <si>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</si>
  <si>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</si>
  <si>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</si>
  <si>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</si>
  <si>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</si>
  <si>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</si>
  <si>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</si>
  <si>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</si>
  <si>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</si>
  <si>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</si>
  <si>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</si>
  <si>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</si>
  <si>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</si>
  <si>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</si>
  <si>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</si>
  <si>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</si>
  <si>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</si>
  <si>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</si>
  <si>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</si>
  <si>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</si>
  <si>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</si>
  <si>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</si>
  <si>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</si>
  <si>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</si>
  <si>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</si>
  <si>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</si>
  <si>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</si>
  <si>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</si>
  <si>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</si>
  <si>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</si>
  <si>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</si>
  <si>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</si>
  <si>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</si>
  <si>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</si>
  <si>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</si>
  <si>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</si>
  <si>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</si>
  <si>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</si>
  <si>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</si>
  <si>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</si>
  <si>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</si>
  <si>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</si>
  <si>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</si>
  <si>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</si>
  <si>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</si>
  <si>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</si>
  <si>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</si>
  <si>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</si>
  <si>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</si>
  <si>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</si>
  <si>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</si>
  <si>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</si>
  <si>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</si>
  <si>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</si>
  <si>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</si>
  <si>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</si>
  <si>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</si>
  <si>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</si>
  <si>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</si>
  <si>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</si>
  <si>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</si>
  <si>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</si>
  <si>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</si>
  <si>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</si>
  <si>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</si>
  <si>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</si>
  <si>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</si>
  <si>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</si>
  <si>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</si>
  <si>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</si>
  <si>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</si>
  <si>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</si>
  <si>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</si>
  <si>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</si>
  <si>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</si>
  <si>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</si>
  <si>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</si>
  <si>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</si>
  <si>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</si>
  <si>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</si>
  <si>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</si>
  <si>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</si>
  <si>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</si>
  <si>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</si>
  <si>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</si>
  <si>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</si>
  <si>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</si>
  <si>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</si>
  <si>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</si>
  <si>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</si>
  <si>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</si>
  <si>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</si>
  <si>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</si>
  <si>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</si>
  <si>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</si>
  <si>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</si>
  <si>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</si>
  <si>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</si>
  <si>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</si>
  <si>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</si>
  <si>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</si>
  <si>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</si>
  <si>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</si>
  <si>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</si>
  <si>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</si>
  <si>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</si>
  <si>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</si>
  <si>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</si>
  <si>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</si>
  <si>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</si>
  <si>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</si>
  <si>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</si>
  <si>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</si>
  <si>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</si>
  <si>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</si>
  <si>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</si>
  <si>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</si>
  <si>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</si>
  <si>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</si>
  <si>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</si>
  <si>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</si>
  <si>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</si>
  <si>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</si>
  <si>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</si>
  <si>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</si>
  <si>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</si>
  <si>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</si>
  <si>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</si>
  <si>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</si>
  <si>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</si>
  <si>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</si>
  <si>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</si>
  <si>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</si>
  <si>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</si>
  <si>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</si>
  <si>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</si>
  <si>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</si>
  <si>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</si>
  <si>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</si>
  <si>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</si>
  <si>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</si>
  <si>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</si>
  <si>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</si>
  <si>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</si>
  <si>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</si>
  <si>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</si>
  <si>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</si>
  <si>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</si>
  <si>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</si>
  <si>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</si>
  <si>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</si>
  <si>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</si>
  <si>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</si>
  <si>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</si>
  <si>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</si>
  <si>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</si>
  <si>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</si>
  <si>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</si>
  <si>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</si>
  <si>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</si>
  <si>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</si>
  <si>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</si>
  <si>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</si>
  <si>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</si>
  <si>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</si>
  <si>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</si>
  <si>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</si>
  <si>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</si>
  <si>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</si>
  <si>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</si>
  <si>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</si>
  <si>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</si>
  <si>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</si>
  <si>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</si>
  <si>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</si>
  <si>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</si>
  <si>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</si>
  <si>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</si>
  <si>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</si>
  <si>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</si>
  <si>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</si>
  <si>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</si>
  <si>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</si>
  <si>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</si>
  <si>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</si>
  <si>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</si>
  <si>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</si>
  <si>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</si>
  <si>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</si>
  <si>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</si>
  <si>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</si>
  <si>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</si>
  <si>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</si>
  <si>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</si>
  <si>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</si>
  <si>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</si>
  <si>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</si>
  <si>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</si>
  <si>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</si>
  <si>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</si>
  <si>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</si>
  <si>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</si>
  <si>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</si>
  <si>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</si>
  <si>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</si>
  <si>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</si>
  <si>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</si>
  <si>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</si>
  <si>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</si>
  <si>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</si>
  <si>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</si>
  <si>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</si>
  <si>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</si>
  <si>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</si>
  <si>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</si>
  <si>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</si>
  <si>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</si>
  <si>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</si>
  <si>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</si>
  <si>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</si>
  <si>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</si>
  <si>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</si>
  <si>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</si>
  <si>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</si>
  <si>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</si>
  <si>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</si>
  <si>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</si>
  <si>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</si>
  <si>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</si>
  <si>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</si>
  <si>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</si>
  <si>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</si>
  <si>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</si>
  <si>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</si>
  <si>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</si>
  <si>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</si>
  <si>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</si>
  <si>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</si>
  <si>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</si>
  <si>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</si>
  <si>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</si>
  <si>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</si>
  <si>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</si>
  <si>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</si>
  <si>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</si>
  <si>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</si>
  <si>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</si>
  <si>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</si>
  <si>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</si>
  <si>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</si>
  <si>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</si>
  <si>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</si>
  <si>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</si>
  <si>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</si>
  <si>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</si>
  <si>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</si>
  <si>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</si>
  <si>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</si>
  <si>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</si>
  <si>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</si>
  <si>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</si>
  <si>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</si>
  <si>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</si>
  <si>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</si>
  <si>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</si>
  <si>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</si>
  <si>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</si>
  <si>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</si>
  <si>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</si>
  <si>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</si>
  <si>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</si>
  <si>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</si>
  <si>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</si>
  <si>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</si>
  <si>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</si>
  <si>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</si>
  <si>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</si>
  <si>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</si>
  <si>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</si>
  <si>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</si>
  <si>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</si>
  <si>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</si>
  <si>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</si>
  <si>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</si>
  <si>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</si>
  <si>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</si>
  <si>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</si>
  <si>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</si>
  <si>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</si>
  <si>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</si>
  <si>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</si>
  <si>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</si>
  <si>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</si>
  <si>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</si>
  <si>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</si>
  <si>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</si>
  <si>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</si>
  <si>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</si>
  <si>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</si>
  <si>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</si>
  <si>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</si>
  <si>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</si>
  <si>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</si>
  <si>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</si>
  <si>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</si>
  <si>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</si>
  <si>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</si>
  <si>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</si>
  <si>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</si>
  <si>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</si>
  <si>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</si>
  <si>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</si>
  <si>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</si>
  <si>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</si>
  <si>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</si>
  <si>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</si>
  <si>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</si>
  <si>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</si>
  <si>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</si>
  <si>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</si>
  <si>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</si>
  <si>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</si>
  <si>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</si>
  <si>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</si>
  <si>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</si>
  <si>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</si>
  <si>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</si>
  <si>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</si>
  <si>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</si>
  <si>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</si>
  <si>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</si>
  <si>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</si>
  <si>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</si>
  <si>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</si>
  <si>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</si>
  <si>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</si>
  <si>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</si>
  <si>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</si>
  <si>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</si>
  <si>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</si>
  <si>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</si>
  <si>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</si>
  <si>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</si>
  <si>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</si>
  <si>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</si>
  <si>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</si>
  <si>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</si>
  <si>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</si>
  <si>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</si>
  <si>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</si>
  <si>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</si>
  <si>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</si>
  <si>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</si>
  <si>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</si>
  <si>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</si>
  <si>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</si>
  <si>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</si>
  <si>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</si>
  <si>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</si>
  <si>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</si>
  <si>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</si>
  <si>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</si>
  <si>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</si>
  <si>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</si>
  <si>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</si>
  <si>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</si>
  <si>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</si>
  <si>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</si>
  <si>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</si>
  <si>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</si>
  <si>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</si>
  <si>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</si>
  <si>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</si>
  <si>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</si>
  <si>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</si>
  <si>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</si>
  <si>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</si>
  <si>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</si>
  <si>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</si>
  <si>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</si>
  <si>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</si>
  <si>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</si>
  <si>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</si>
  <si>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</si>
  <si>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</si>
  <si>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</si>
  <si>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</si>
  <si>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</si>
  <si>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</si>
  <si>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</si>
  <si>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</si>
  <si>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</si>
  <si>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</si>
  <si>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</si>
  <si>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</si>
  <si>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</si>
  <si>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</si>
  <si>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</si>
  <si>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</si>
  <si>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</si>
  <si>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</si>
  <si>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</si>
  <si>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</si>
  <si>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</si>
  <si>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</si>
  <si>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</si>
  <si>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</si>
  <si>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</si>
  <si>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</si>
  <si>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</si>
  <si>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</si>
  <si>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</si>
  <si>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</si>
  <si>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</si>
  <si>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</si>
  <si>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</si>
  <si>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</si>
  <si>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</si>
  <si>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</si>
  <si>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</si>
  <si>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</si>
  <si>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</si>
  <si>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</si>
  <si>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</si>
  <si>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</si>
  <si>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</si>
  <si>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</si>
  <si>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</si>
  <si>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</si>
  <si>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</si>
  <si>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</si>
  <si>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</si>
  <si>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</si>
  <si>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</si>
  <si>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</si>
  <si>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</si>
  <si>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</si>
  <si>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</si>
  <si>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</si>
  <si>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</si>
  <si>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</si>
  <si>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</si>
  <si>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</si>
  <si>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</si>
  <si>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</si>
  <si>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</si>
  <si>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</si>
  <si>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</si>
  <si>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</si>
  <si>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</si>
  <si>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</si>
  <si>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</si>
  <si>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</si>
  <si>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</si>
  <si>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</si>
  <si>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</si>
  <si>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</si>
  <si>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</si>
  <si>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</si>
  <si>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</si>
  <si>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</si>
  <si>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</si>
  <si>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</si>
  <si>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</si>
  <si>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</si>
  <si>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</si>
  <si>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</si>
  <si>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</si>
  <si>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</si>
  <si>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</si>
  <si>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</si>
  <si>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</si>
  <si>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</si>
  <si>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</si>
  <si>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</si>
  <si>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</si>
  <si>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</si>
  <si>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</si>
  <si>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</si>
  <si>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</si>
  <si>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</si>
  <si>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</si>
  <si>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</si>
  <si>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</si>
  <si>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</si>
  <si>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</si>
  <si>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</si>
  <si>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</si>
  <si>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</si>
  <si>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</si>
  <si>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</si>
  <si>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</si>
  <si>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</si>
  <si>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</si>
  <si>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</si>
  <si>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</si>
  <si>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</si>
  <si>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</si>
  <si>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</si>
  <si>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</si>
  <si>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</si>
  <si>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</si>
  <si>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</si>
  <si>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</si>
  <si>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</si>
  <si>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</si>
  <si>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</si>
  <si>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</si>
  <si>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</si>
  <si>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</si>
  <si>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</si>
  <si>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</si>
  <si>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</si>
  <si>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</si>
  <si>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</si>
  <si>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</si>
  <si>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</si>
  <si>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</si>
  <si>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</si>
  <si>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</si>
  <si>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</si>
  <si>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</si>
  <si>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</si>
  <si>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</si>
  <si>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</si>
  <si>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</si>
  <si>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</si>
  <si>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</si>
  <si>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</si>
  <si>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</si>
  <si>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</si>
  <si>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</si>
  <si>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</si>
  <si>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</si>
  <si>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</si>
  <si>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</si>
  <si>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</si>
  <si>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</si>
  <si>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</si>
  <si>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</si>
  <si>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</si>
  <si>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</si>
  <si>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</si>
  <si>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</si>
  <si>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</si>
  <si>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</si>
  <si>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</si>
  <si>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</si>
  <si>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</si>
  <si>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</si>
  <si>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</si>
  <si>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</si>
  <si>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</si>
  <si>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</si>
  <si>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</si>
  <si>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</si>
  <si>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</si>
  <si>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</si>
  <si>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</si>
  <si>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</si>
  <si>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</si>
  <si>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</si>
  <si>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</si>
  <si>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</si>
  <si>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</si>
  <si>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</si>
  <si>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</si>
  <si>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</si>
  <si>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</si>
  <si>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</si>
  <si>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</si>
  <si>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</si>
  <si>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</si>
  <si>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</si>
  <si>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</si>
  <si>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</si>
  <si>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</si>
  <si>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</si>
  <si>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</si>
  <si>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</si>
  <si>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</si>
  <si>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</si>
  <si>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</si>
  <si>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</si>
  <si>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</si>
  <si>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</si>
  <si>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</si>
  <si>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</si>
  <si>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</si>
  <si>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</si>
  <si>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</si>
  <si>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</si>
  <si>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</si>
  <si>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</si>
  <si>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</si>
  <si>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</si>
  <si>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</si>
  <si>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</si>
  <si>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</si>
  <si>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</si>
  <si>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</si>
  <si>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</si>
  <si>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</si>
  <si>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</si>
  <si>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</si>
  <si>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</si>
  <si>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</si>
  <si>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</si>
  <si>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</si>
  <si>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</si>
  <si>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</si>
  <si>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</si>
  <si>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</si>
  <si>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</si>
  <si>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</si>
  <si>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</si>
  <si>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</si>
  <si>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</si>
  <si>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</si>
  <si>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</si>
  <si>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</si>
  <si>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</si>
  <si>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</si>
  <si>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</si>
  <si>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</si>
  <si>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</si>
  <si>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</si>
  <si>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</si>
  <si>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</si>
  <si>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</si>
  <si>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</si>
  <si>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</si>
  <si>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</si>
  <si>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</si>
  <si>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</si>
  <si>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</si>
  <si>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</si>
  <si>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</si>
  <si>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</si>
  <si>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</si>
  <si>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</si>
  <si>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</si>
  <si>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</si>
  <si>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</si>
  <si>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</si>
  <si>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</si>
  <si>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</si>
  <si>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</si>
  <si>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</si>
  <si>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</si>
  <si>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</si>
  <si>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</si>
  <si>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</si>
  <si>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</si>
  <si>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</si>
  <si>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</si>
  <si>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</si>
  <si>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</si>
  <si>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</si>
  <si>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</si>
  <si>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</si>
  <si>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</si>
  <si>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</si>
  <si>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</si>
  <si>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</si>
  <si>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</si>
  <si>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</si>
  <si>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</si>
  <si>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</si>
  <si>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</si>
  <si>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</si>
  <si>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</si>
  <si>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</si>
  <si>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</si>
  <si>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</si>
  <si>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</si>
  <si>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</si>
  <si>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</si>
  <si>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</si>
  <si>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</si>
  <si>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</si>
  <si>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</si>
  <si>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</si>
  <si>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</si>
  <si>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</si>
  <si>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</si>
  <si>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</si>
  <si>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</si>
  <si>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</si>
  <si>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</si>
  <si>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</si>
  <si>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</si>
  <si>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</si>
  <si>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</si>
  <si>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</si>
  <si>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</si>
  <si>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</si>
  <si>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</si>
  <si>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</si>
  <si>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</si>
  <si>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</si>
  <si>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</si>
  <si>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</si>
  <si>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</si>
  <si>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</si>
  <si>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</si>
  <si>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</si>
  <si>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</si>
  <si>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</si>
  <si>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</si>
  <si>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</si>
  <si>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</si>
  <si>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</si>
  <si>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</si>
  <si>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</si>
  <si>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</si>
  <si>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</si>
  <si>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</si>
  <si>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</si>
  <si>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</si>
  <si>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</si>
  <si>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</si>
  <si>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</si>
  <si>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</si>
  <si>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</si>
  <si>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</si>
  <si>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</si>
  <si>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</si>
  <si>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</si>
  <si>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</si>
  <si>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</si>
  <si>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</si>
  <si>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</si>
  <si>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</si>
  <si>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</si>
  <si>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</si>
  <si>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</si>
  <si>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</si>
  <si>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</si>
  <si>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</si>
  <si>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</si>
  <si>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</si>
  <si>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</si>
  <si>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</si>
  <si>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</si>
  <si>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</si>
  <si>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</si>
  <si>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</si>
  <si>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</si>
  <si>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</si>
  <si>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</si>
  <si>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</si>
  <si>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</si>
  <si>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</si>
  <si>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</si>
  <si>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</si>
  <si>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</si>
  <si>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</si>
  <si>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</si>
  <si>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</si>
  <si>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</si>
  <si>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</si>
  <si>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</si>
  <si>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</si>
  <si>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</si>
  <si>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</si>
  <si>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</si>
  <si>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</si>
  <si>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</si>
  <si>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</si>
  <si>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</si>
  <si>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</si>
  <si>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</si>
  <si>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</si>
  <si>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</si>
  <si>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</si>
  <si>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</si>
  <si>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</si>
  <si>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</si>
  <si>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</si>
  <si>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</si>
  <si>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</si>
  <si>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</si>
  <si>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</si>
  <si>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</si>
  <si>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</si>
  <si>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</si>
  <si>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</si>
  <si>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</si>
  <si>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</si>
  <si>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</si>
  <si>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</si>
  <si>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</si>
  <si>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</si>
  <si>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</si>
  <si>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</si>
  <si>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</si>
  <si>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</si>
  <si>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</si>
  <si>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</si>
  <si>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</si>
  <si>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</si>
  <si>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</si>
  <si>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</si>
  <si>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</si>
  <si>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</si>
  <si>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</si>
  <si>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</si>
  <si>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</si>
  <si>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</si>
  <si>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</si>
  <si>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</si>
  <si>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</si>
  <si>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</si>
  <si>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</si>
  <si>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</si>
  <si>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</si>
  <si>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</si>
  <si>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</si>
  <si>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</si>
  <si>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</si>
  <si>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</si>
  <si>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</si>
  <si>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</si>
  <si>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</si>
  <si>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</si>
  <si>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</si>
  <si>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</si>
  <si>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</si>
  <si>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</si>
  <si>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</si>
  <si>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</si>
  <si>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</si>
  <si>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</si>
  <si>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</si>
  <si>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</si>
  <si>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</si>
  <si>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</si>
  <si>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</si>
  <si>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</si>
  <si>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</si>
  <si>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</si>
  <si>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</si>
  <si>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</si>
  <si>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</si>
  <si>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</si>
  <si>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</si>
  <si>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</si>
  <si>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</si>
  <si>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</si>
  <si>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</si>
  <si>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</si>
  <si>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</si>
  <si>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</si>
  <si>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</si>
  <si>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</si>
  <si>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</si>
  <si>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</si>
  <si>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</si>
  <si>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</si>
  <si>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</si>
  <si>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</si>
  <si>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</si>
  <si>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</si>
  <si>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</si>
  <si>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</si>
  <si>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</si>
  <si>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</si>
  <si>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</si>
  <si>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</si>
  <si>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</si>
  <si>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</si>
  <si>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</si>
  <si>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</si>
  <si>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</si>
  <si>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</si>
  <si>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</si>
  <si>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</si>
  <si>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</si>
  <si>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</si>
  <si>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</si>
  <si>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</si>
  <si>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</si>
  <si>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</si>
  <si>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</si>
  <si>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</si>
  <si>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</si>
  <si>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</si>
  <si>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</si>
  <si>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</si>
  <si>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</si>
  <si>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</si>
  <si>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</si>
  <si>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</si>
  <si>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</si>
  <si>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</si>
  <si>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</si>
  <si>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</si>
  <si>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</si>
  <si>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</si>
  <si>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</si>
  <si>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</si>
  <si>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</si>
  <si>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</si>
  <si>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</si>
  <si>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</si>
  <si>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</si>
  <si>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</si>
  <si>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</si>
  <si>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</si>
  <si>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</si>
  <si>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</si>
  <si>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</si>
  <si>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</si>
  <si>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</si>
  <si>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</si>
  <si>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</si>
  <si>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</si>
  <si>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</si>
  <si>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</si>
  <si>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</si>
  <si>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</si>
  <si>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</si>
  <si>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</si>
  <si>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</si>
  <si>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</si>
  <si>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</si>
  <si>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</si>
  <si>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</si>
  <si>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</si>
  <si>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</si>
  <si>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</si>
  <si>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</si>
  <si>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</si>
  <si>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</si>
  <si>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</si>
  <si>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</si>
  <si>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</si>
  <si>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</si>
  <si>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</si>
  <si>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</si>
  <si>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</si>
  <si>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</si>
  <si>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</si>
  <si>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</si>
  <si>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</si>
  <si>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</si>
  <si>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</si>
  <si>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</si>
  <si>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</si>
  <si>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</si>
  <si>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</si>
  <si>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</si>
  <si>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</si>
  <si>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</si>
  <si>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</si>
  <si>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</si>
  <si>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</si>
  <si>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</si>
  <si>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</si>
  <si>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</si>
  <si>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</si>
  <si>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</si>
  <si>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</si>
  <si>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</si>
  <si>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</si>
  <si>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</si>
  <si>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</si>
  <si>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</si>
  <si>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</si>
  <si>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</si>
  <si>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</si>
  <si>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</si>
  <si>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</si>
  <si>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</si>
  <si>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</si>
  <si>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</si>
  <si>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</si>
  <si>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</si>
  <si>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</si>
  <si>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</si>
  <si>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</si>
  <si>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</si>
  <si>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</si>
  <si>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</si>
  <si>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</si>
  <si>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</si>
  <si>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</si>
  <si>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</si>
  <si>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</si>
  <si>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</si>
  <si>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</si>
  <si>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</si>
  <si>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</si>
  <si>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</si>
  <si>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</si>
  <si>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</si>
  <si>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</si>
  <si>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</si>
  <si>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</si>
  <si>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</si>
  <si>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</si>
  <si>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</si>
  <si>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</si>
  <si>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</si>
  <si>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</si>
  <si>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</si>
  <si>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</si>
  <si>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</si>
  <si>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</si>
  <si>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</si>
  <si>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</si>
  <si>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</si>
  <si>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</si>
  <si>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</si>
  <si>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</si>
  <si>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</si>
  <si>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</si>
  <si>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</si>
  <si>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</si>
  <si>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</si>
  <si>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</si>
  <si>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</si>
  <si>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</si>
  <si>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</si>
  <si>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</si>
  <si>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</si>
  <si>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</si>
  <si>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</si>
  <si>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</si>
  <si>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</si>
  <si>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</si>
  <si>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</si>
  <si>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</si>
  <si>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</si>
  <si>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</si>
  <si>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</si>
  <si>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</si>
  <si>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</si>
  <si>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</si>
  <si>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</si>
  <si>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</si>
  <si>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</si>
  <si>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</si>
  <si>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</si>
  <si>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</si>
  <si>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</si>
  <si>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</si>
  <si>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</si>
  <si>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</si>
  <si>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</si>
  <si>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</si>
  <si>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</si>
  <si>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</si>
  <si>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</si>
  <si>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</si>
  <si>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</si>
  <si>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</si>
  <si>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</si>
  <si>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</si>
  <si>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</si>
  <si>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</si>
  <si>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</si>
  <si>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</si>
  <si>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</si>
  <si>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</si>
  <si>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</si>
  <si>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</si>
  <si>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</si>
  <si>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</si>
  <si>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</si>
  <si>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</si>
  <si>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</si>
  <si>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</si>
  <si>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</si>
  <si>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</si>
  <si>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</si>
  <si>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</si>
  <si>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</si>
  <si>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</si>
  <si>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</si>
  <si>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</si>
  <si>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</si>
  <si>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</si>
  <si>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</si>
  <si>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</si>
  <si>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</si>
  <si>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</si>
  <si>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</si>
  <si>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</si>
  <si>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</si>
  <si>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</si>
  <si>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</si>
  <si>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</si>
  <si>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</si>
  <si>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</si>
  <si>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</si>
  <si>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</si>
  <si>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</si>
  <si>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</si>
  <si>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</si>
  <si>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</si>
  <si>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</si>
  <si>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</si>
  <si>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</si>
  <si>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</si>
  <si>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</si>
  <si>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</si>
  <si>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</si>
  <si>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</si>
  <si>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</si>
  <si>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</si>
  <si>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</si>
  <si>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</si>
  <si>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</si>
  <si>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</si>
  <si>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</si>
  <si>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</si>
  <si>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</si>
  <si>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</si>
  <si>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</si>
  <si>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</si>
  <si>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</si>
  <si>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</si>
  <si>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</si>
  <si>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</si>
  <si>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</si>
  <si>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</si>
  <si>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</si>
  <si>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</si>
  <si>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</si>
  <si>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</si>
  <si>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</si>
  <si>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</si>
  <si>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</si>
  <si>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</si>
  <si>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</si>
  <si>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</si>
  <si>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</si>
  <si>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</si>
  <si>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</si>
  <si>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</si>
  <si>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</si>
  <si>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</si>
  <si>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</si>
  <si>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</si>
  <si>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</si>
  <si>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</si>
  <si>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</si>
  <si>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</si>
  <si>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</si>
  <si>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</si>
  <si>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</si>
  <si>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</si>
  <si>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</si>
  <si>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</si>
  <si>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</si>
  <si>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</si>
  <si>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</si>
  <si>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</si>
  <si>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</si>
  <si>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</si>
  <si>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</si>
  <si>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</si>
  <si>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</si>
  <si>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</si>
  <si>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</si>
  <si>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</si>
  <si>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</si>
  <si>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</si>
  <si>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</si>
  <si>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</si>
  <si>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</si>
  <si>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</si>
  <si>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</si>
  <si>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</si>
  <si>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</si>
  <si>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</si>
  <si>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</si>
  <si>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</si>
  <si>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</si>
  <si>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</si>
  <si>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</si>
  <si>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</si>
  <si>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</si>
  <si>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</si>
  <si>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</si>
  <si>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</si>
  <si>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</si>
  <si>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</si>
  <si>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</si>
  <si>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</si>
  <si>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</si>
  <si>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</si>
  <si>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</si>
  <si>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</si>
  <si>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</si>
  <si>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</si>
  <si>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</si>
  <si>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</si>
  <si>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</si>
  <si>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</si>
  <si>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</si>
  <si>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</si>
  <si>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</si>
  <si>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</si>
  <si>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</si>
  <si>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</si>
  <si>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</si>
  <si>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</si>
  <si>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</si>
  <si>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</si>
  <si>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</si>
  <si>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</si>
  <si>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</si>
  <si>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</si>
  <si>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</si>
  <si>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</si>
  <si>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</si>
  <si>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</si>
  <si>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</si>
  <si>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</si>
  <si>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</si>
  <si>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</si>
  <si>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</si>
  <si>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</si>
  <si>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</si>
  <si>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</si>
  <si>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</si>
  <si>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</si>
  <si>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</si>
  <si>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</si>
  <si>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</si>
  <si>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</si>
  <si>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</si>
  <si>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</si>
  <si>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</si>
  <si>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</si>
  <si>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</si>
  <si>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</si>
  <si>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</si>
  <si>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</si>
  <si>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</si>
  <si>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</si>
  <si>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</si>
  <si>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</si>
  <si>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</si>
  <si>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</si>
  <si>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</si>
  <si>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</si>
  <si>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</si>
  <si>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</si>
  <si>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</si>
  <si>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</si>
  <si>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</si>
  <si>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</si>
  <si>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</si>
  <si>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</si>
  <si>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</si>
  <si>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</si>
  <si>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</si>
  <si>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</si>
  <si>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</si>
  <si>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</si>
  <si>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</si>
  <si>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</si>
  <si>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</si>
  <si>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</si>
  <si>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</si>
  <si>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</si>
  <si>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</si>
  <si>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</si>
  <si>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</si>
  <si>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</si>
  <si>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</si>
  <si>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</si>
  <si>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</si>
  <si>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</si>
  <si>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</si>
  <si>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</si>
  <si>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</si>
  <si>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</si>
  <si>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</si>
  <si>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</si>
  <si>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</si>
  <si>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</si>
  <si>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</si>
  <si>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</si>
  <si>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</si>
  <si>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</si>
  <si>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</si>
  <si>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</si>
  <si>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</si>
  <si>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</si>
  <si>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</si>
  <si>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</si>
  <si>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</si>
  <si>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</si>
  <si>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</si>
  <si>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</si>
  <si>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</si>
  <si>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</si>
  <si>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</si>
  <si>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</si>
  <si>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</si>
  <si>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</si>
  <si>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</si>
  <si>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</si>
  <si>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</si>
  <si>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</si>
  <si>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</si>
  <si>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</si>
  <si>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</si>
  <si>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</si>
  <si>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</si>
  <si>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</si>
  <si>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</si>
  <si>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</si>
  <si>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</si>
  <si>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</si>
  <si>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</si>
  <si>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</si>
  <si>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</si>
  <si>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</si>
  <si>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</si>
  <si>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</si>
  <si>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</si>
  <si>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</si>
  <si>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</si>
  <si>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</si>
  <si>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</si>
  <si>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</si>
  <si>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</si>
  <si>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</si>
  <si>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</si>
  <si>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</si>
  <si>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</si>
  <si>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</si>
  <si>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</si>
  <si>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</si>
  <si>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</si>
  <si>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</si>
  <si>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</si>
  <si>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</si>
  <si>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</si>
  <si>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</si>
  <si>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</si>
  <si>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</si>
  <si>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</si>
  <si>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</si>
  <si>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</si>
  <si>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</si>
  <si>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</si>
  <si>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</si>
  <si>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</si>
  <si>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</si>
  <si>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</si>
  <si>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</si>
  <si>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</si>
  <si>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</si>
  <si>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</si>
  <si>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</si>
  <si>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</si>
  <si>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</si>
  <si>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</si>
  <si>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</si>
  <si>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</si>
  <si>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</si>
  <si>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</si>
  <si>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</si>
  <si>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</si>
  <si>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</si>
  <si>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</si>
  <si>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</si>
  <si>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</si>
  <si>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</si>
  <si>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</si>
  <si>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</si>
  <si>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</si>
  <si>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</si>
  <si>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</si>
  <si>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</si>
  <si>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</si>
  <si>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</si>
  <si>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</si>
  <si>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</si>
  <si>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</si>
  <si>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</si>
  <si>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</si>
  <si>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</si>
  <si>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</si>
  <si>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</si>
  <si>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</si>
  <si>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</si>
  <si>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</si>
  <si>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</si>
  <si>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</si>
  <si>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</si>
  <si>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</si>
  <si>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</si>
  <si>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</si>
  <si>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</si>
  <si>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</si>
  <si>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</si>
  <si>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</si>
  <si>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</si>
  <si>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</si>
  <si>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</si>
  <si>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</si>
  <si>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</si>
  <si>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</si>
  <si>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</si>
  <si>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</si>
  <si>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</si>
  <si>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</si>
  <si>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</si>
  <si>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</si>
  <si>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</si>
  <si>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</si>
  <si>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</si>
  <si>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</si>
  <si>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</si>
  <si>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</si>
  <si>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</si>
  <si>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</si>
  <si>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</si>
  <si>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</si>
  <si>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</si>
  <si>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</si>
  <si>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</si>
  <si>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</si>
  <si>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</si>
  <si>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</si>
  <si>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</si>
  <si>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</si>
  <si>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</si>
  <si>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</si>
  <si>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</si>
  <si>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</si>
  <si>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</si>
  <si>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</si>
  <si>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</si>
  <si>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</si>
  <si>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</si>
  <si>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</si>
  <si>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</si>
  <si>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</si>
  <si>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</si>
  <si>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</si>
  <si>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</si>
  <si>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</si>
  <si>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</si>
  <si>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</si>
  <si>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</si>
  <si>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</si>
  <si>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</si>
  <si>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</si>
  <si>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</si>
  <si>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</si>
  <si>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</si>
  <si>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</si>
  <si>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</si>
  <si>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</si>
  <si>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</si>
  <si>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</si>
  <si>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</si>
  <si>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</si>
  <si>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</si>
  <si>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</si>
  <si>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</si>
  <si>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</si>
  <si>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</si>
  <si>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</si>
  <si>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</si>
  <si>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</si>
  <si>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</si>
  <si>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</si>
  <si>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</si>
  <si>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</si>
  <si>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</si>
  <si>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</si>
  <si>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</si>
  <si>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</si>
  <si>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</si>
  <si>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</si>
  <si>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</si>
  <si>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</si>
  <si>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</si>
  <si>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</si>
  <si>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</si>
  <si>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</si>
  <si>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</si>
  <si>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</si>
  <si>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</si>
  <si>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</si>
  <si>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</si>
  <si>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</si>
  <si>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</si>
  <si>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</si>
  <si>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</si>
  <si>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</si>
  <si>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</si>
  <si>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</si>
  <si>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</si>
  <si>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</si>
  <si>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</si>
  <si>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</si>
  <si>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</si>
  <si>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</si>
  <si>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</si>
  <si>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</si>
  <si>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</si>
  <si>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</si>
  <si>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</si>
  <si>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</si>
  <si>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</si>
  <si>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</si>
  <si>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</si>
  <si>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</si>
  <si>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</si>
  <si>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</si>
  <si>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</si>
  <si>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</si>
  <si>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</si>
  <si>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</si>
  <si>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</si>
  <si>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</si>
  <si>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</si>
  <si>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</si>
  <si>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</si>
  <si>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</si>
  <si>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</si>
  <si>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</si>
  <si>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</si>
  <si>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</si>
  <si>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</si>
  <si>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</si>
  <si>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</si>
  <si>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</si>
  <si>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</si>
  <si>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</si>
  <si>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</si>
  <si>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</si>
  <si>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</si>
  <si>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</si>
  <si>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</si>
  <si>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</si>
  <si>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</si>
  <si>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</si>
  <si>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</si>
  <si>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</si>
  <si>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</si>
  <si>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</si>
  <si>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</si>
  <si>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</si>
  <si>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</si>
  <si>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</si>
  <si>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</si>
  <si>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</si>
  <si>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</si>
  <si>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</si>
  <si>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</si>
  <si>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</si>
  <si>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</si>
  <si>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</si>
  <si>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</si>
  <si>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</si>
  <si>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</si>
  <si>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</si>
  <si>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</si>
  <si>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</si>
  <si>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</si>
  <si>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</si>
  <si>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</si>
  <si>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</si>
  <si>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</si>
  <si>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</si>
  <si>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</si>
  <si>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</si>
  <si>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</si>
  <si>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</si>
  <si>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</si>
  <si>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</si>
  <si>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</si>
  <si>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</si>
  <si>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</si>
  <si>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</si>
  <si>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</si>
  <si>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</si>
  <si>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</si>
  <si>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</si>
  <si>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</si>
  <si>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</si>
  <si>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</si>
  <si>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</si>
  <si>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</si>
  <si>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</si>
  <si>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</si>
  <si>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</si>
  <si>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</si>
  <si>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</si>
  <si>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</si>
  <si>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</si>
  <si>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</si>
  <si>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</si>
  <si>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</si>
  <si>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</si>
  <si>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</si>
  <si>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</si>
  <si>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</si>
  <si>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</si>
  <si>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</si>
  <si>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</si>
  <si>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</si>
  <si>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</si>
  <si>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</si>
  <si>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</si>
  <si>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</si>
  <si>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</si>
  <si>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</si>
  <si>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</si>
  <si>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</si>
  <si>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</si>
  <si>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</si>
  <si>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</si>
  <si>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</si>
  <si>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</si>
  <si>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</si>
  <si>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</si>
  <si>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</si>
  <si>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</si>
  <si>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</si>
  <si>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</si>
  <si>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</si>
  <si>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</si>
  <si>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</si>
  <si>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</si>
  <si>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</si>
  <si>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</si>
  <si>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</si>
  <si>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</si>
  <si>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</si>
  <si>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</si>
  <si>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</si>
  <si>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</si>
  <si>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</si>
  <si>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</si>
  <si>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</si>
  <si>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</si>
  <si>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</si>
  <si>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</si>
  <si>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</si>
  <si>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</si>
  <si>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</si>
  <si>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</si>
  <si>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</si>
  <si>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</si>
  <si>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</si>
  <si>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</si>
  <si>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</si>
  <si>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</si>
  <si>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</si>
  <si>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</si>
  <si>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</si>
  <si>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</si>
  <si>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</si>
  <si>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</si>
  <si>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</si>
  <si>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</si>
  <si>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</si>
  <si>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</si>
  <si>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</si>
  <si>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</si>
  <si>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</si>
  <si>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</si>
  <si>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</si>
  <si>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</si>
  <si>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</si>
  <si>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</si>
  <si>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</si>
  <si>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</si>
  <si>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</si>
  <si>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</si>
  <si>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</si>
  <si>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</si>
  <si>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</si>
  <si>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</si>
  <si>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</si>
  <si>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</si>
  <si>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</si>
  <si>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</si>
  <si>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</si>
  <si>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</si>
  <si>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</si>
  <si>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</si>
  <si>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</si>
  <si>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</si>
  <si>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</si>
  <si>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</si>
  <si>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</si>
  <si>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</si>
  <si>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</si>
  <si>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</si>
  <si>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</si>
  <si>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</si>
  <si>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</si>
  <si>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</si>
  <si>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</si>
  <si>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</si>
  <si>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</si>
  <si>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</si>
  <si>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</si>
  <si>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</si>
  <si>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</si>
  <si>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</si>
  <si>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</si>
  <si>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</si>
  <si>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</si>
  <si>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</si>
  <si>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</si>
  <si>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</si>
  <si>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</si>
  <si>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</si>
  <si>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</si>
  <si>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</si>
  <si>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</si>
  <si>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</si>
  <si>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</si>
  <si>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</si>
  <si>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</si>
  <si>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</si>
  <si>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</si>
  <si>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</si>
  <si>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</si>
  <si>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</si>
  <si>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</si>
  <si>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</si>
  <si>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</si>
  <si>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</si>
  <si>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</si>
  <si>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</si>
  <si>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</si>
  <si>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</si>
  <si>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</si>
  <si>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</si>
  <si>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</si>
  <si>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</si>
  <si>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</si>
  <si>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</si>
  <si>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</si>
  <si>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</si>
  <si>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</si>
  <si>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</si>
  <si>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</si>
  <si>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</si>
  <si>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</si>
  <si>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</si>
  <si>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</si>
  <si>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</si>
  <si>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</si>
  <si>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</si>
  <si>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</si>
  <si>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</si>
  <si>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</si>
  <si>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</si>
  <si>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</si>
  <si>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</si>
  <si>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</si>
  <si>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</si>
  <si>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</si>
  <si>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</si>
  <si>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</si>
  <si>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</si>
  <si>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</si>
  <si>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</si>
  <si>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</si>
  <si>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</si>
  <si>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</si>
  <si>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</si>
  <si>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</si>
  <si>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</si>
  <si>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</si>
  <si>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</si>
  <si>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</si>
  <si>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</si>
  <si>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</si>
  <si>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</si>
  <si>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</si>
  <si>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</si>
  <si>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</si>
  <si>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</si>
  <si>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</si>
  <si>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</si>
  <si>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</si>
  <si>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</si>
  <si>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</si>
  <si>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</si>
  <si>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</si>
  <si>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</si>
  <si>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</si>
  <si>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</si>
  <si>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</si>
  <si>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</si>
  <si>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</si>
  <si>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</si>
  <si>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</si>
  <si>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</si>
  <si>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</si>
  <si>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</si>
  <si>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</si>
  <si>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</si>
  <si>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</si>
  <si>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</si>
  <si>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</si>
  <si>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</si>
  <si>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</si>
  <si>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</si>
  <si>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</si>
  <si>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</si>
  <si>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</si>
  <si>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</si>
  <si>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</si>
  <si>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</si>
  <si>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</si>
  <si>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</si>
  <si>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</si>
  <si>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</si>
  <si>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</si>
  <si>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</si>
  <si>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</si>
  <si>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</si>
  <si>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</si>
  <si>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</si>
  <si>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</si>
  <si>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</si>
  <si>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</si>
  <si>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</si>
  <si>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</si>
  <si>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</si>
  <si>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</si>
  <si>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</si>
  <si>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</si>
  <si>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</si>
  <si>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</si>
  <si>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</si>
  <si>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</si>
  <si>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</si>
  <si>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</si>
  <si>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</si>
  <si>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</si>
  <si>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</si>
  <si>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</si>
  <si>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</si>
  <si>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</si>
  <si>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</si>
  <si>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</si>
  <si>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</si>
  <si>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</si>
  <si>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</si>
  <si>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</si>
  <si>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</si>
  <si>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</si>
  <si>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</si>
  <si>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</si>
  <si>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</si>
  <si>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</si>
  <si>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</si>
  <si>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</si>
  <si>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</si>
  <si>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</si>
  <si>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</si>
  <si>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</si>
  <si>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</si>
  <si>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</si>
  <si>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</si>
  <si>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</si>
  <si>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</si>
  <si>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</si>
  <si>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</si>
  <si>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</si>
  <si>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</si>
  <si>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</si>
  <si>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</si>
  <si>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</si>
  <si>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</si>
  <si>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</si>
  <si>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</si>
  <si>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</si>
  <si>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</si>
  <si>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</si>
  <si>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</si>
  <si>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</si>
  <si>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</si>
  <si>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</si>
  <si>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</si>
  <si>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</si>
  <si>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</si>
  <si>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</si>
  <si>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</si>
  <si>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</si>
  <si>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</si>
  <si>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</si>
  <si>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</si>
  <si>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</si>
  <si>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</si>
  <si>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</si>
  <si>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</si>
  <si>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</si>
  <si>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</si>
  <si>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</si>
  <si>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</si>
  <si>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</si>
  <si>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</si>
  <si>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</si>
  <si>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</si>
  <si>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</si>
  <si>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</si>
  <si>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</si>
  <si>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</si>
  <si>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</si>
  <si>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</si>
  <si>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</si>
  <si>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</si>
  <si>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</si>
  <si>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</si>
  <si>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</si>
  <si>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</si>
  <si>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</si>
  <si>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</si>
  <si>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</si>
  <si>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</si>
  <si>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</si>
  <si>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</si>
  <si>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</si>
  <si>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</si>
  <si>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</si>
  <si>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</si>
  <si>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</si>
  <si>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</si>
  <si>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</si>
  <si>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</si>
  <si>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</si>
  <si>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</si>
  <si>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</si>
  <si>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</si>
  <si>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</si>
  <si>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</si>
  <si>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</si>
  <si>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</si>
  <si>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</si>
  <si>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</si>
  <si>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</si>
  <si>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</si>
  <si>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</si>
  <si>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</si>
  <si>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</si>
  <si>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</si>
  <si>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</si>
  <si>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</si>
  <si>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</si>
  <si>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</si>
  <si>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</si>
  <si>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</si>
  <si>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</si>
  <si>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</si>
  <si>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</si>
  <si>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</si>
  <si>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</si>
  <si>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</si>
  <si>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</si>
  <si>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</si>
  <si>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</si>
  <si>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</si>
  <si>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</si>
  <si>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</si>
  <si>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</si>
  <si>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</si>
  <si>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</si>
  <si>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</si>
  <si>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</si>
  <si>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</si>
  <si>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</si>
  <si>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</si>
  <si>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</si>
  <si>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</si>
  <si>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</si>
  <si>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</si>
  <si>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</si>
  <si>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</si>
  <si>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</si>
  <si>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</si>
  <si>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</si>
  <si>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</si>
  <si>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</si>
  <si>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</si>
  <si>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</si>
  <si>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</si>
  <si>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</si>
  <si>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</si>
  <si>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</si>
  <si>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</si>
  <si>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</si>
  <si>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</si>
  <si>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</si>
  <si>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</si>
  <si>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</si>
  <si>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</si>
  <si>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</si>
  <si>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</si>
  <si>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</si>
  <si>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</si>
  <si>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</si>
  <si>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</si>
  <si>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</si>
  <si>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</si>
  <si>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</si>
  <si>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</si>
  <si>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</si>
  <si>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</si>
  <si>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</si>
  <si>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</si>
  <si>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</si>
  <si>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</si>
  <si>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</si>
  <si>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</si>
  <si>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</si>
  <si>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</si>
  <si>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</si>
  <si>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</si>
  <si>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</si>
  <si>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</si>
  <si>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</si>
  <si>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</si>
  <si>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</si>
  <si>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</si>
  <si>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</si>
  <si>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</si>
  <si>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</si>
  <si>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</si>
  <si>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</si>
  <si>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</si>
  <si>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</si>
  <si>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</si>
  <si>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</si>
  <si>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</si>
  <si>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</si>
  <si>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</si>
  <si>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</si>
  <si>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</si>
  <si>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</si>
  <si>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</si>
  <si>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</si>
  <si>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</si>
  <si>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</si>
  <si>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</si>
  <si>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</si>
  <si>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</si>
  <si>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</si>
  <si>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</si>
  <si>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</si>
  <si>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</si>
  <si>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</si>
  <si>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</si>
  <si>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</si>
  <si>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</si>
  <si>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</si>
  <si>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</si>
  <si>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</si>
  <si>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</si>
  <si>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</si>
  <si>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</si>
  <si>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</si>
  <si>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</si>
  <si>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</si>
  <si>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</si>
  <si>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</si>
  <si>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</si>
  <si>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</si>
  <si>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</si>
  <si>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</si>
  <si>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</si>
  <si>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</si>
  <si>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</si>
  <si>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</si>
  <si>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</si>
  <si>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</si>
  <si>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</si>
  <si>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</si>
  <si>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</si>
  <si>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</si>
  <si>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</si>
  <si>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</si>
  <si>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</si>
  <si>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</si>
  <si>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</si>
  <si>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</si>
  <si>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</si>
  <si>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</si>
  <si>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</si>
  <si>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</si>
  <si>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</si>
  <si>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</si>
  <si>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</si>
  <si>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</si>
  <si>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</si>
  <si>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</si>
  <si>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</si>
  <si>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</si>
  <si>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</si>
  <si>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</si>
  <si>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</si>
  <si>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</si>
  <si>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</si>
  <si>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</si>
  <si>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</si>
  <si>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</si>
  <si>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</si>
  <si>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</si>
  <si>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</si>
  <si>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</si>
  <si>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</si>
  <si>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</si>
  <si>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</si>
  <si>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</si>
  <si>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</si>
  <si>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</si>
  <si>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</si>
  <si>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</si>
  <si>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</si>
  <si>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</si>
  <si>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</si>
  <si>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</si>
  <si>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</si>
  <si>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</si>
  <si>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</si>
  <si>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</si>
  <si>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</si>
  <si>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</si>
  <si>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</si>
  <si>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</si>
  <si>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</si>
  <si>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</si>
  <si>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</si>
  <si>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</si>
  <si>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</si>
  <si>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</si>
  <si>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</si>
  <si>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</si>
  <si>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</si>
  <si>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</si>
  <si>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</si>
  <si>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</si>
  <si>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</si>
  <si>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</si>
  <si>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</si>
  <si>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</si>
  <si>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</si>
  <si>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</si>
  <si>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</si>
  <si>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</si>
  <si>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</si>
  <si>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</si>
  <si>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</si>
  <si>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</si>
  <si>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</si>
  <si>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</si>
  <si>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</si>
  <si>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</si>
  <si>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</si>
  <si>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</si>
  <si>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</si>
  <si>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</si>
  <si>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</si>
  <si>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</si>
  <si>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</si>
  <si>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</si>
  <si>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</si>
  <si>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</si>
  <si>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</si>
  <si>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</si>
  <si>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</si>
  <si>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</si>
  <si>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</si>
  <si>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</si>
  <si>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</si>
  <si>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</si>
  <si>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</si>
  <si>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</si>
  <si>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</si>
  <si>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</si>
  <si>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</si>
  <si>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</si>
  <si>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</si>
  <si>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</si>
  <si>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</si>
  <si>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</si>
  <si>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</si>
  <si>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</si>
  <si>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</si>
  <si>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</si>
  <si>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</si>
  <si>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</si>
  <si>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</si>
  <si>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</si>
  <si>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</si>
  <si>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</si>
  <si>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</si>
  <si>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</si>
  <si>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</si>
  <si>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</si>
  <si>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</si>
  <si>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</si>
  <si>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</si>
  <si>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</si>
  <si>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</si>
  <si>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</si>
  <si>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</si>
  <si>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</si>
  <si>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</si>
  <si>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</si>
  <si>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</si>
  <si>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</si>
  <si>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</si>
  <si>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</si>
  <si>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</si>
  <si>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</si>
  <si>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</si>
  <si>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</si>
  <si>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</si>
  <si>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</si>
  <si>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</si>
  <si>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</si>
  <si>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</si>
  <si>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</si>
  <si>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</si>
  <si>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</si>
  <si>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</si>
  <si>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</si>
  <si>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</si>
  <si>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</si>
  <si>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</si>
  <si>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</si>
  <si>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</si>
  <si>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</si>
  <si>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</si>
  <si>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</si>
  <si>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</si>
  <si>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</si>
  <si>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</si>
  <si>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</si>
  <si>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</si>
  <si>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</si>
  <si>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</si>
  <si>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</si>
  <si>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</si>
  <si>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</si>
  <si>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</si>
  <si>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</si>
  <si>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</si>
  <si>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</si>
  <si>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</si>
  <si>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</si>
  <si>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</si>
  <si>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</si>
  <si>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</si>
  <si>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</si>
  <si>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</si>
  <si>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</si>
  <si>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</si>
  <si>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</si>
  <si>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</si>
  <si>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</si>
  <si>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</si>
  <si>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</si>
  <si>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</si>
  <si>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</si>
  <si>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</si>
  <si>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</si>
  <si>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</si>
  <si>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</si>
  <si>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</si>
  <si>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</si>
  <si>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</si>
  <si>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</si>
  <si>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</si>
  <si>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</si>
  <si>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</si>
  <si>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</si>
  <si>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</si>
  <si>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</si>
  <si>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</si>
  <si>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</si>
  <si>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</si>
  <si>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</si>
  <si>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</si>
  <si>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</si>
  <si>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</si>
  <si>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</si>
  <si>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</si>
  <si>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</si>
  <si>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</si>
  <si>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</si>
  <si>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</si>
  <si>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</si>
  <si>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</si>
  <si>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</si>
  <si>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</si>
  <si>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</si>
  <si>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</si>
  <si>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</si>
  <si>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</si>
  <si>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</si>
  <si>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</si>
  <si>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</si>
  <si>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</si>
  <si>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</si>
  <si>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</si>
  <si>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</si>
  <si>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</si>
  <si>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</si>
  <si>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</si>
  <si>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</si>
  <si>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</si>
  <si>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</si>
  <si>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</si>
  <si>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</si>
  <si>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</si>
  <si>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</si>
  <si>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</si>
  <si>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</si>
  <si>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</si>
  <si>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</si>
  <si>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</si>
  <si>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</si>
  <si>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</si>
  <si>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</si>
  <si>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</si>
  <si>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</si>
  <si>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</si>
  <si>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</si>
  <si>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</si>
  <si>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</si>
  <si>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</si>
  <si>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</si>
  <si>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</si>
  <si>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</si>
  <si>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</si>
  <si>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</si>
  <si>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</si>
  <si>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</si>
  <si>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</si>
  <si>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</si>
  <si>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</si>
  <si>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</si>
  <si>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</si>
  <si>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</si>
  <si>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</si>
  <si>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</si>
  <si>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</si>
  <si>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</si>
  <si>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</si>
  <si>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</si>
  <si>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</si>
  <si>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</si>
  <si>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</si>
  <si>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</si>
  <si>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</si>
  <si>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</si>
  <si>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</si>
  <si>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</si>
  <si>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</si>
  <si>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</si>
  <si>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</si>
  <si>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</si>
  <si>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</si>
  <si>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</si>
  <si>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</si>
  <si>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</si>
  <si>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</si>
  <si>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</si>
  <si>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</si>
  <si>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</si>
  <si>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</si>
  <si>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</si>
  <si>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</si>
  <si>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</si>
  <si>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</si>
  <si>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</si>
  <si>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</si>
  <si>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</si>
  <si>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</si>
  <si>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</si>
  <si>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</si>
  <si>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</si>
  <si>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</si>
  <si>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</si>
  <si>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</si>
  <si>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</si>
  <si>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</si>
  <si>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</si>
  <si>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</si>
  <si>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</si>
  <si>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</si>
  <si>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</si>
  <si>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</si>
  <si>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</si>
  <si>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</si>
  <si>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</si>
  <si>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</si>
  <si>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</si>
  <si>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</si>
  <si>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</si>
  <si>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</si>
  <si>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</si>
  <si>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</si>
  <si>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</si>
  <si>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</si>
  <si>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</si>
  <si>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</si>
  <si>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</si>
  <si>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</si>
  <si>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</si>
  <si>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</si>
  <si>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</si>
  <si>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</si>
  <si>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</si>
  <si>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</si>
  <si>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</si>
  <si>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</si>
  <si>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</si>
  <si>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</si>
  <si>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</si>
  <si>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</si>
  <si>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</si>
  <si>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</si>
  <si>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</si>
  <si>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</si>
  <si>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</si>
  <si>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</si>
  <si>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</si>
  <si>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</si>
  <si>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</si>
  <si>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</si>
  <si>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</si>
  <si>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</si>
  <si>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</si>
  <si>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</si>
  <si>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</si>
  <si>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</si>
  <si>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</si>
  <si>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</si>
  <si>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</si>
  <si>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</si>
  <si>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</si>
  <si>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</si>
  <si>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</si>
  <si>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</si>
  <si>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</si>
  <si>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</si>
  <si>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</si>
  <si>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</si>
  <si>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</si>
  <si>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</si>
  <si>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</si>
  <si>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</si>
  <si>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</si>
  <si>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</si>
  <si>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</si>
  <si>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</si>
  <si>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</si>
  <si>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</si>
  <si>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</si>
  <si>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</si>
  <si>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</si>
  <si>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</si>
  <si>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</si>
  <si>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</si>
  <si>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</si>
  <si>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</si>
  <si>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</si>
  <si>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</si>
  <si>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</si>
  <si>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</si>
  <si>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</si>
  <si>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</si>
  <si>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</si>
  <si>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</si>
  <si>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</si>
  <si>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</si>
  <si>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</si>
  <si>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</si>
  <si>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</si>
  <si>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</si>
  <si>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</si>
  <si>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</si>
  <si>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</si>
  <si>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</si>
  <si>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</si>
  <si>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</si>
  <si>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</si>
  <si>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</si>
  <si>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</si>
  <si>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</si>
  <si>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</si>
  <si>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</si>
  <si>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</si>
  <si>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</si>
  <si>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</si>
  <si>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</si>
  <si>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</si>
  <si>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</si>
  <si>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</si>
  <si>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</si>
  <si>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</si>
  <si>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</si>
  <si>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</si>
  <si>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</si>
  <si>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</si>
  <si>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</si>
  <si>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</si>
  <si>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</si>
  <si>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</si>
  <si>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</si>
  <si>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</si>
  <si>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</si>
  <si>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</si>
  <si>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</si>
  <si>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</si>
  <si>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</si>
  <si>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</si>
  <si>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</si>
  <si>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</si>
  <si>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</si>
  <si>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</si>
  <si>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</si>
  <si>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</si>
  <si>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</si>
  <si>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</si>
  <si>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</si>
  <si>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</si>
  <si>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</si>
  <si>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</si>
  <si>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</si>
  <si>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</si>
  <si>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</si>
  <si>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</si>
  <si>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</si>
  <si>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</si>
  <si>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</si>
  <si>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</si>
  <si>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</si>
  <si>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</si>
  <si>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</si>
  <si>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</si>
  <si>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</si>
  <si>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</si>
  <si>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</si>
  <si>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</si>
  <si>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</si>
  <si>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</si>
  <si>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</si>
  <si>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</si>
  <si>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</si>
  <si>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</si>
  <si>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</si>
  <si>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</si>
  <si>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</si>
  <si>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</si>
  <si>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</si>
  <si>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</si>
  <si>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</si>
  <si>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</si>
  <si>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</si>
  <si>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</si>
  <si>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</si>
  <si>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</si>
  <si>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</si>
  <si>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</si>
  <si>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</si>
  <si>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</si>
  <si>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</si>
  <si>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</si>
  <si>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</si>
  <si>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</si>
  <si>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</si>
  <si>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</si>
  <si>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</si>
  <si>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</si>
  <si>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</si>
  <si>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</si>
  <si>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</si>
  <si>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</si>
  <si>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</si>
  <si>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</si>
  <si>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</si>
  <si>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</si>
  <si>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</si>
  <si>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</si>
  <si>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</si>
  <si>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</si>
  <si>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</si>
  <si>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</si>
  <si>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</si>
  <si>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</si>
  <si>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</si>
  <si>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</si>
  <si>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</si>
  <si>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</si>
  <si>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</si>
  <si>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</si>
  <si>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</si>
  <si>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</si>
  <si>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</si>
  <si>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</si>
  <si>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</si>
  <si>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</si>
  <si>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</si>
  <si>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</si>
  <si>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</si>
  <si>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</si>
  <si>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</si>
  <si>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</si>
  <si>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</si>
  <si>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</si>
  <si>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</si>
  <si>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</si>
  <si>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</si>
  <si>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</si>
  <si>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</si>
  <si>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</si>
  <si>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</si>
  <si>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</si>
  <si>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</si>
  <si>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</si>
  <si>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</si>
  <si>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</si>
  <si>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</si>
  <si>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</si>
  <si>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</si>
  <si>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</si>
  <si>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</si>
  <si>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</si>
  <si>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</si>
  <si>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</si>
  <si>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</si>
  <si>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</si>
  <si>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</si>
  <si>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</si>
  <si>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</si>
  <si>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</si>
  <si>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</si>
  <si>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</si>
  <si>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</si>
  <si>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</si>
  <si>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</si>
  <si>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</si>
  <si>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</si>
  <si>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</si>
  <si>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</si>
  <si>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</si>
  <si>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</si>
  <si>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</si>
  <si>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</si>
  <si>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</si>
  <si>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</si>
  <si>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</si>
  <si>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</si>
  <si>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</si>
  <si>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</si>
  <si>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</si>
  <si>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</si>
  <si>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</si>
  <si>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</si>
  <si>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</si>
  <si>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</si>
  <si>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</si>
  <si>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</si>
  <si>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</si>
  <si>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</si>
  <si>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</si>
  <si>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</si>
  <si>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</si>
  <si>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</si>
  <si>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</si>
  <si>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</si>
  <si>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</si>
  <si>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</si>
  <si>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</si>
  <si>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</si>
  <si>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</si>
  <si>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</si>
  <si>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</si>
  <si>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</si>
  <si>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</si>
  <si>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</si>
  <si>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</si>
  <si>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</si>
  <si>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</si>
  <si>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</si>
  <si>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</si>
  <si>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</si>
  <si>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</si>
  <si>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</si>
  <si>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</si>
  <si>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</si>
  <si>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</si>
  <si>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</si>
  <si>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</si>
  <si>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</si>
  <si>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</si>
  <si>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</si>
  <si>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</si>
  <si>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</si>
  <si>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</si>
  <si>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</si>
  <si>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</si>
  <si>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</si>
  <si>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</si>
  <si>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</si>
  <si>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</si>
  <si>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</si>
  <si>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</si>
  <si>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</si>
  <si>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</si>
  <si>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</si>
  <si>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</si>
  <si>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</si>
  <si>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</si>
  <si>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</si>
  <si>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</si>
  <si>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</si>
  <si>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</si>
  <si>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</si>
  <si>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</si>
  <si>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</si>
  <si>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</si>
  <si>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</si>
  <si>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</si>
  <si>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</si>
  <si>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</si>
  <si>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</si>
  <si>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</si>
  <si>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</si>
  <si>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</si>
  <si>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</si>
  <si>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</si>
  <si>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</si>
  <si>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</si>
  <si>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</si>
  <si>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</si>
  <si>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</si>
  <si>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</si>
  <si>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</si>
  <si>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</si>
  <si>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</si>
  <si>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</si>
  <si>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</si>
  <si>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</si>
  <si>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</si>
  <si>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</si>
  <si>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</si>
  <si>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</si>
  <si>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</si>
  <si>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</si>
  <si>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</si>
  <si>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</si>
  <si>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</si>
  <si>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</si>
  <si>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</si>
  <si>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</si>
  <si>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</si>
  <si>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</si>
  <si>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</si>
  <si>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</si>
  <si>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</si>
  <si>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</si>
  <si>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</si>
  <si>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</si>
  <si>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</si>
  <si>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</si>
  <si>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</si>
  <si>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</si>
  <si>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</si>
  <si>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</si>
  <si>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</si>
  <si>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</si>
  <si>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</si>
  <si>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</si>
  <si>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</si>
  <si>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</si>
  <si>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</si>
  <si>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</si>
  <si>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</si>
  <si>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</si>
  <si>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</si>
  <si>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</si>
  <si>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</si>
  <si>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</si>
  <si>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</si>
  <si>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</si>
  <si>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</si>
  <si>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</si>
  <si>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</si>
  <si>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</si>
  <si>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</si>
  <si>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</si>
  <si>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</si>
  <si>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</si>
  <si>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</si>
  <si>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</si>
  <si>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</si>
  <si>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</si>
  <si>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</si>
  <si>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</si>
  <si>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</si>
  <si>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</si>
  <si>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</si>
  <si>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</si>
  <si>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</si>
  <si>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</si>
  <si>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</si>
  <si>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</si>
  <si>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</si>
  <si>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</si>
  <si>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</si>
  <si>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</si>
  <si>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</si>
  <si>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</si>
  <si>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</si>
  <si>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</si>
  <si>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</si>
  <si>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</si>
  <si>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</si>
  <si>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</si>
  <si>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</si>
  <si>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</si>
  <si>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</si>
  <si>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</si>
  <si>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</si>
  <si>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</si>
  <si>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</si>
  <si>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</si>
  <si>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</si>
  <si>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</si>
  <si>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</si>
  <si>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</si>
  <si>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</si>
  <si>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</si>
  <si>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</si>
  <si>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</si>
  <si>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</si>
  <si>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</si>
  <si>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</si>
  <si>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</si>
  <si>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</si>
  <si>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</si>
  <si>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</si>
  <si>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</si>
  <si>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</si>
  <si>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</si>
  <si>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</si>
  <si>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</si>
  <si>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</si>
  <si>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</si>
  <si>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</si>
  <si>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</si>
  <si>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</si>
  <si>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</si>
  <si>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</si>
  <si>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</si>
  <si>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</si>
  <si>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</si>
  <si>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</si>
  <si>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</si>
  <si>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</si>
  <si>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</si>
  <si>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</si>
  <si>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</si>
  <si>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</si>
  <si>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</si>
  <si>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</si>
  <si>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</si>
  <si>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</si>
  <si>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</si>
  <si>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</si>
  <si>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</si>
  <si>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</si>
  <si>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</si>
  <si>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</si>
  <si>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</si>
  <si>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</si>
  <si>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</si>
  <si>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</si>
  <si>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</si>
  <si>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</si>
  <si>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</si>
  <si>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</si>
  <si>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</si>
  <si>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</si>
  <si>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</si>
  <si>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</si>
  <si>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</si>
  <si>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</si>
  <si>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</si>
  <si>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</si>
  <si>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</si>
  <si>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</si>
  <si>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</si>
  <si>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</si>
  <si>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</si>
  <si>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</si>
  <si>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</si>
  <si>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</si>
  <si>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</si>
  <si>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</si>
  <si>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</si>
  <si>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</si>
  <si>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</si>
  <si>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</si>
  <si>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</si>
  <si>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</si>
  <si>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</si>
  <si>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</si>
  <si>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</si>
  <si>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</si>
  <si>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</si>
  <si>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</si>
  <si>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</si>
  <si>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</si>
  <si>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</si>
  <si>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</si>
  <si>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</si>
  <si>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</si>
  <si>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</si>
  <si>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</si>
  <si>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</si>
  <si>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</si>
  <si>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</si>
  <si>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</si>
  <si>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</si>
  <si>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</si>
  <si>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</si>
  <si>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</si>
  <si>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</si>
  <si>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</si>
  <si>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</si>
  <si>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</si>
  <si>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</si>
  <si>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</si>
  <si>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</si>
  <si>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</si>
  <si>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</si>
  <si>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</si>
  <si>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</si>
  <si>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</si>
  <si>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</si>
  <si>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</si>
  <si>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</si>
  <si>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</si>
  <si>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</si>
  <si>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</si>
  <si>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</si>
  <si>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</si>
  <si>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</si>
  <si>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</si>
  <si>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</si>
  <si>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</si>
  <si>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</si>
  <si>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</si>
  <si>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</si>
  <si>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</si>
  <si>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</si>
  <si>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</si>
  <si>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</si>
  <si>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</si>
  <si>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</si>
  <si>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</si>
  <si>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</si>
  <si>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</si>
  <si>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</si>
  <si>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</si>
  <si>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</si>
  <si>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</si>
  <si>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</si>
  <si>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</si>
  <si>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</si>
  <si>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</si>
  <si>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</si>
  <si>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</si>
  <si>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</si>
  <si>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</si>
  <si>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</si>
  <si>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</si>
  <si>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</si>
  <si>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</si>
  <si>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</si>
  <si>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</si>
  <si>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</si>
  <si>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</si>
  <si>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</si>
  <si>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</si>
  <si>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</si>
  <si>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</si>
  <si>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</si>
  <si>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</si>
  <si>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</si>
  <si>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</si>
  <si>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</si>
  <si>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</si>
  <si>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</si>
  <si>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</si>
  <si>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</si>
  <si>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</si>
  <si>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</si>
  <si>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</si>
  <si>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</si>
  <si>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</si>
  <si>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</si>
  <si>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</si>
  <si>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</si>
  <si>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</si>
  <si>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</si>
  <si>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</si>
  <si>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</si>
  <si>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</si>
  <si>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</si>
  <si>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</si>
  <si>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</si>
  <si>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</si>
  <si>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</si>
  <si>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</si>
  <si>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</si>
  <si>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</si>
  <si>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</si>
  <si>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</si>
  <si>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</si>
  <si>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</si>
  <si>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</si>
  <si>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</si>
  <si>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</si>
  <si>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</si>
  <si>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</si>
  <si>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</si>
  <si>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</si>
  <si>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</si>
  <si>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</si>
  <si>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</si>
  <si>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</si>
  <si>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</si>
  <si>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</si>
  <si>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</si>
  <si>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</si>
  <si>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</si>
  <si>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</si>
  <si>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</si>
  <si>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</si>
  <si>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</si>
  <si>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</si>
  <si>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</si>
  <si>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</si>
  <si>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</si>
  <si>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</si>
  <si>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</si>
  <si>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</si>
  <si>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</si>
  <si>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</si>
  <si>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</si>
  <si>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</si>
  <si>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</si>
  <si>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</si>
  <si>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</si>
  <si>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</si>
  <si>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</si>
  <si>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</si>
  <si>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</si>
  <si>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</si>
  <si>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</si>
  <si>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</si>
  <si>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</si>
  <si>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</si>
  <si>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</si>
  <si>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</si>
  <si>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</si>
  <si>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</si>
  <si>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</si>
  <si>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</si>
  <si>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</si>
  <si>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</si>
  <si>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</si>
  <si>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</si>
  <si>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</si>
  <si>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</si>
  <si>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</si>
  <si>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</si>
  <si>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</si>
  <si>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</si>
  <si>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</si>
  <si>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</si>
  <si>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</si>
  <si>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</si>
  <si>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</si>
  <si>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</si>
  <si>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</si>
  <si>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</si>
  <si>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</si>
  <si>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</si>
  <si>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</si>
  <si>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</si>
  <si>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</si>
  <si>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</si>
  <si>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</si>
  <si>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</si>
  <si>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</si>
  <si>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</si>
  <si>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</si>
  <si>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</si>
  <si>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</si>
  <si>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</si>
  <si>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</si>
  <si>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</si>
  <si>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</si>
  <si>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</si>
  <si>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</si>
  <si>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</si>
  <si>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</si>
  <si>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</si>
  <si>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</si>
  <si>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</si>
  <si>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</si>
  <si>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</si>
  <si>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</si>
  <si>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</si>
  <si>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</si>
  <si>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</si>
  <si>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</si>
  <si>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</si>
  <si>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</si>
  <si>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</si>
  <si>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</si>
  <si>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</si>
  <si>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</si>
  <si>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</si>
  <si>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</si>
  <si>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</si>
  <si>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</si>
  <si>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</si>
  <si>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</si>
  <si>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</si>
  <si>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</si>
  <si>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</si>
  <si>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</si>
  <si>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</si>
  <si>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</si>
  <si>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</si>
  <si>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</si>
  <si>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</si>
  <si>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</si>
  <si>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</si>
  <si>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</si>
  <si>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</si>
  <si>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</si>
  <si>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</si>
  <si>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</si>
  <si>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</si>
  <si>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</si>
  <si>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</si>
  <si>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</si>
  <si>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</si>
  <si>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</si>
  <si>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</si>
  <si>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</si>
  <si>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</si>
  <si>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</si>
  <si>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</si>
  <si>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</si>
  <si>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</si>
  <si>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</si>
  <si>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</si>
  <si>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</si>
  <si>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</si>
  <si>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</si>
  <si>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</si>
  <si>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</si>
  <si>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</si>
  <si>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</si>
  <si>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</si>
  <si>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</si>
  <si>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</si>
  <si>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</si>
  <si>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</si>
  <si>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</si>
  <si>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</si>
  <si>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</si>
  <si>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</si>
  <si>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</si>
  <si>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</si>
  <si>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</si>
  <si>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</si>
  <si>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</si>
  <si>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</si>
  <si>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</si>
  <si>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</si>
  <si>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</si>
  <si>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</si>
  <si>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</si>
  <si>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</si>
  <si>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</si>
  <si>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</si>
  <si>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</si>
  <si>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</si>
  <si>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</si>
  <si>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</si>
  <si>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</si>
  <si>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</si>
  <si>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</si>
  <si>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</si>
  <si>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</si>
  <si>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</si>
  <si>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</si>
  <si>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</si>
  <si>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</si>
  <si>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</si>
  <si>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</si>
  <si>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</si>
  <si>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</si>
  <si>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</si>
  <si>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</si>
  <si>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</si>
  <si>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</si>
  <si>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</si>
  <si>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</si>
  <si>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</si>
  <si>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</si>
  <si>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</si>
  <si>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</si>
  <si>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</si>
  <si>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</si>
  <si>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</si>
  <si>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</si>
  <si>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</si>
  <si>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</si>
  <si>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</si>
  <si>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</si>
  <si>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</si>
  <si>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</si>
  <si>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</si>
  <si>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</si>
  <si>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</si>
  <si>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</si>
  <si>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</si>
  <si>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</si>
  <si>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</si>
  <si>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</si>
  <si>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</si>
  <si>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</si>
  <si>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</si>
  <si>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</si>
  <si>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</si>
  <si>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</si>
  <si>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</si>
  <si>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</si>
  <si>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</si>
  <si>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</si>
  <si>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</si>
  <si>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</si>
  <si>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</si>
  <si>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</si>
  <si>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</si>
  <si>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</si>
  <si>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</si>
  <si>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</si>
  <si>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</si>
  <si>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</si>
  <si>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</si>
  <si>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</si>
  <si>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</si>
  <si>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</si>
  <si>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</si>
  <si>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</si>
  <si>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</si>
  <si>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</si>
  <si>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</si>
  <si>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</si>
  <si>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</si>
  <si>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</si>
  <si>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</si>
  <si>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</si>
  <si>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</si>
  <si>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</si>
  <si>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</si>
  <si>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</si>
  <si>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</si>
  <si>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</si>
  <si>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</si>
  <si>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</si>
  <si>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</si>
  <si>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</si>
  <si>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</si>
  <si>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</si>
  <si>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</si>
  <si>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</si>
  <si>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</si>
  <si>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</si>
  <si>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</si>
  <si>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</si>
  <si>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</si>
  <si>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</si>
  <si>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</si>
  <si>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</si>
  <si>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</si>
  <si>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</si>
  <si>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</si>
  <si>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</si>
  <si>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</si>
  <si>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</si>
  <si>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</si>
  <si>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</si>
  <si>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</si>
  <si>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</si>
  <si>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</si>
  <si>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</si>
  <si>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</si>
  <si>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</si>
  <si>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</si>
  <si>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</si>
  <si>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</si>
  <si>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</si>
  <si>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</si>
  <si>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</si>
  <si>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</si>
  <si>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</si>
  <si>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</si>
  <si>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</si>
  <si>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</si>
  <si>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</si>
  <si>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</si>
  <si>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</si>
  <si>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</si>
  <si>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</si>
  <si>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</si>
  <si>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</si>
  <si>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</si>
  <si>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</si>
  <si>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</si>
  <si>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</si>
  <si>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</si>
  <si>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</si>
  <si>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</si>
  <si>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</si>
  <si>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</si>
  <si>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</si>
  <si>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</si>
  <si>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</si>
  <si>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</si>
  <si>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</si>
  <si>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</si>
  <si>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</si>
  <si>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</si>
  <si>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</si>
  <si>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</si>
  <si>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</si>
  <si>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</si>
  <si>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</si>
  <si>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</si>
  <si>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</si>
  <si>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</si>
  <si>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</si>
  <si>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</si>
  <si>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</si>
  <si>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</si>
  <si>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</si>
  <si>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</si>
  <si>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</si>
  <si>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</si>
  <si>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</si>
  <si>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</si>
  <si>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</si>
  <si>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</si>
  <si>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</si>
  <si>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</si>
  <si>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</si>
  <si>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</si>
  <si>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</si>
  <si>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</si>
  <si>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</si>
  <si>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</si>
  <si>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</si>
  <si>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</si>
  <si>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</si>
  <si>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</si>
  <si>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</si>
  <si>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</si>
  <si>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</si>
  <si>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</si>
  <si>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</si>
  <si>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</si>
  <si>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</si>
  <si>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</si>
  <si>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</si>
  <si>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</si>
  <si>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</si>
  <si>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</si>
  <si>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</si>
  <si>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</si>
  <si>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</si>
  <si>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</si>
  <si>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</si>
  <si>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</si>
  <si>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</si>
  <si>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</si>
  <si>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</si>
  <si>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</si>
  <si>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</si>
  <si>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</si>
  <si>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</si>
  <si>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</si>
  <si>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</si>
  <si>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</si>
  <si>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</si>
  <si>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</si>
  <si>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</si>
  <si>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</si>
  <si>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</si>
  <si>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</si>
  <si>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</si>
  <si>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</si>
  <si>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</si>
  <si>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</si>
  <si>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</si>
  <si>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</si>
  <si>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</si>
  <si>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</si>
  <si>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</si>
  <si>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</si>
  <si>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</si>
  <si>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</si>
  <si>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</si>
  <si>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</si>
  <si>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</si>
  <si>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</si>
  <si>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</si>
  <si>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</si>
  <si>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</si>
  <si>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</si>
  <si>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</si>
  <si>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</si>
  <si>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</si>
  <si>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</si>
  <si>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</si>
  <si>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</si>
  <si>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</si>
  <si>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</si>
  <si>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</si>
  <si>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</si>
  <si>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</si>
  <si>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</si>
  <si>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</si>
  <si>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</si>
  <si>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</si>
  <si>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</si>
  <si>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</si>
  <si>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</si>
  <si>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</si>
  <si>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</si>
  <si>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</si>
  <si>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</si>
  <si>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</si>
  <si>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</si>
  <si>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</si>
  <si>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</si>
  <si>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</si>
  <si>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</si>
  <si>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</si>
  <si>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</si>
  <si>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</si>
  <si>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</si>
  <si>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</si>
  <si>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</si>
  <si>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</si>
  <si>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</si>
  <si>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</si>
  <si>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</si>
  <si>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</si>
  <si>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</si>
  <si>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</si>
  <si>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</si>
  <si>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</si>
  <si>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</si>
  <si>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</si>
  <si>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</si>
  <si>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</si>
  <si>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</si>
  <si>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</si>
  <si>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</si>
  <si>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</si>
  <si>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</si>
  <si>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</si>
  <si>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</si>
  <si>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</si>
  <si>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</si>
  <si>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</si>
  <si>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</si>
  <si>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</si>
  <si>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</si>
  <si>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</si>
  <si>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</si>
  <si>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</si>
  <si>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</si>
  <si>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</si>
  <si>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</si>
  <si>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</si>
  <si>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</si>
  <si>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</si>
  <si>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</si>
  <si>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</si>
  <si>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</si>
  <si>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</si>
  <si>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</si>
  <si>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</si>
  <si>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</si>
  <si>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</si>
  <si>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</si>
  <si>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</si>
  <si>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</si>
  <si>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</si>
  <si>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</si>
  <si>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</si>
  <si>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</si>
  <si>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</si>
  <si>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</si>
  <si>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</si>
  <si>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</si>
  <si>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</si>
  <si>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</si>
  <si>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</si>
  <si>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</si>
  <si>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</si>
  <si>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</si>
  <si>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</si>
  <si>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</si>
  <si>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</si>
  <si>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</si>
  <si>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</si>
  <si>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</si>
  <si>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</si>
  <si>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</si>
  <si>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</si>
  <si>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</si>
  <si>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</si>
  <si>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</si>
  <si>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</si>
  <si>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</si>
  <si>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</si>
  <si>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</si>
  <si>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</si>
  <si>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</si>
  <si>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</si>
  <si>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</si>
  <si>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</si>
  <si>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</si>
  <si>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</si>
  <si>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</si>
  <si>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</si>
  <si>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</si>
  <si>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</si>
  <si>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</si>
  <si>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</si>
  <si>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</si>
  <si>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</si>
  <si>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</si>
  <si>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</si>
  <si>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</si>
  <si>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</si>
  <si>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</si>
  <si>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</si>
  <si>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</si>
  <si>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</si>
  <si>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</si>
  <si>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</si>
  <si>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</si>
  <si>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</si>
  <si>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</si>
  <si>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</si>
  <si>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</si>
  <si>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</si>
  <si>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</si>
  <si>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</si>
  <si>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</si>
  <si>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</si>
  <si>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</si>
  <si>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</si>
  <si>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</si>
  <si>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</si>
  <si>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</si>
  <si>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</si>
  <si>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</si>
  <si>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</si>
  <si>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</si>
  <si>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</si>
  <si>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</si>
  <si>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</si>
  <si>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</si>
  <si>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</si>
  <si>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</si>
  <si>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</si>
  <si>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</si>
  <si>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</si>
  <si>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</si>
  <si>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</si>
  <si>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</si>
  <si>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</si>
  <si>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</si>
  <si>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</si>
  <si>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</si>
  <si>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</si>
  <si>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</si>
  <si>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</si>
  <si>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</si>
  <si>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</si>
  <si>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</si>
  <si>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</si>
  <si>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</si>
  <si>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</si>
  <si>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</si>
  <si>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</si>
  <si>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</si>
  <si>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</si>
  <si>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</si>
  <si>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</si>
  <si>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</si>
  <si>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</si>
  <si>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</si>
  <si>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</si>
  <si>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</si>
  <si>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</si>
  <si>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</si>
  <si>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</si>
  <si>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</si>
  <si>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</si>
  <si>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</si>
  <si>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</si>
  <si>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</si>
  <si>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</si>
  <si>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</si>
  <si>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</si>
  <si>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</si>
  <si>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</si>
  <si>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</si>
  <si>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</si>
  <si>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</si>
  <si>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</si>
  <si>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</si>
  <si>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</si>
  <si>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</si>
  <si>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</si>
  <si>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</si>
  <si>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</si>
  <si>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</si>
  <si>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</si>
  <si>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</si>
  <si>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</si>
  <si>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</si>
  <si>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</si>
  <si>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</si>
  <si>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</si>
  <si>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</si>
  <si>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</si>
  <si>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</si>
  <si>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</si>
  <si>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</si>
  <si>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</si>
  <si>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</si>
  <si>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</si>
  <si>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</si>
  <si>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</si>
  <si>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</si>
  <si>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</si>
  <si>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</si>
  <si>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</si>
  <si>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</si>
  <si>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</si>
  <si>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</si>
  <si>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</si>
  <si>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</si>
  <si>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</si>
  <si>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</si>
  <si>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</si>
  <si>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</si>
  <si>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</si>
  <si>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</si>
  <si>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</si>
  <si>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</si>
  <si>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</si>
  <si>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</si>
  <si>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</si>
  <si>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</si>
  <si>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</si>
  <si>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</si>
  <si>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</si>
  <si>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</si>
  <si>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</si>
  <si>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</si>
  <si>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</si>
  <si>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</si>
  <si>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</si>
  <si>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</si>
  <si>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</si>
  <si>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</si>
  <si>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</si>
  <si>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</si>
  <si>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</si>
  <si>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</si>
  <si>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</si>
  <si>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</si>
  <si>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</si>
  <si>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</si>
  <si>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</si>
  <si>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</si>
  <si>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</si>
  <si>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</si>
  <si>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</si>
  <si>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</si>
  <si>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</si>
  <si>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</si>
  <si>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</si>
  <si>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</si>
  <si>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</si>
  <si>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</si>
  <si>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</si>
  <si>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</si>
  <si>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</si>
  <si>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</si>
  <si>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</si>
  <si>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</si>
  <si>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</si>
  <si>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</si>
  <si>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</si>
  <si>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</si>
  <si>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</si>
  <si>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</si>
  <si>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</si>
  <si>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</si>
  <si>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</si>
  <si>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</si>
  <si>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</si>
  <si>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</si>
  <si>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</si>
  <si>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</si>
  <si>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</si>
  <si>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</si>
  <si>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</si>
  <si>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</si>
  <si>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</si>
  <si>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</si>
  <si>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</si>
  <si>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</si>
  <si>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</si>
  <si>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</si>
  <si>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</si>
  <si>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</si>
  <si>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</si>
  <si>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</si>
  <si>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</si>
  <si>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</si>
  <si>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</si>
  <si>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</si>
  <si>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</si>
  <si>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</si>
  <si>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</si>
  <si>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</si>
  <si>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</si>
  <si>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</si>
  <si>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</si>
  <si>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</si>
  <si>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</si>
  <si>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</si>
  <si>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</si>
  <si>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</si>
  <si>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</si>
  <si>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</si>
  <si>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</si>
  <si>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</si>
  <si>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</si>
  <si>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</si>
  <si>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</si>
  <si>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</si>
  <si>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</si>
  <si>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</si>
  <si>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</si>
  <si>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</si>
  <si>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</si>
  <si>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</si>
  <si>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</si>
  <si>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</si>
  <si>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</si>
  <si>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</si>
  <si>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</si>
  <si>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</si>
  <si>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</si>
  <si>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</si>
  <si>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</si>
  <si>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</si>
  <si>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</si>
  <si>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</si>
  <si>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</si>
  <si>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</si>
  <si>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</si>
  <si>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</si>
  <si>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</si>
  <si>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</si>
  <si>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</si>
  <si>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</si>
  <si>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</si>
  <si>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</si>
  <si>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</si>
  <si>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</si>
  <si>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</si>
  <si>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</si>
  <si>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</si>
  <si>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</si>
  <si>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</si>
  <si>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</si>
  <si>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</si>
  <si>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</si>
  <si>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</si>
  <si>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</si>
  <si>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</si>
  <si>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</si>
  <si>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</si>
  <si>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</si>
  <si>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</si>
  <si>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</si>
  <si>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</si>
  <si>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</si>
  <si>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</si>
  <si>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</si>
  <si>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</si>
  <si>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</si>
  <si>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</si>
  <si>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</si>
  <si>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</si>
  <si>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</si>
  <si>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</si>
  <si>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</si>
  <si>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</si>
  <si>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</si>
  <si>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</si>
  <si>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</si>
  <si>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</si>
  <si>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</si>
  <si>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</si>
  <si>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</si>
  <si>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</si>
  <si>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</si>
  <si>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</si>
  <si>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</si>
  <si>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</si>
  <si>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</si>
  <si>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</si>
  <si>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</si>
  <si>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</si>
  <si>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</si>
  <si>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</si>
  <si>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</si>
  <si>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</si>
  <si>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</si>
  <si>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</si>
  <si>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</si>
  <si>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</si>
  <si>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</si>
  <si>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</si>
  <si>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</si>
  <si>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</si>
  <si>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</si>
  <si>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</si>
  <si>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</si>
  <si>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</si>
  <si>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</si>
  <si>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</si>
  <si>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</si>
  <si>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</si>
  <si>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</si>
  <si>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</si>
  <si>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</si>
  <si>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</si>
  <si>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</si>
  <si>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</si>
  <si>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</si>
  <si>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</si>
  <si>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</si>
  <si>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</si>
  <si>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</si>
  <si>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</si>
  <si>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</si>
  <si>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</si>
  <si>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</si>
  <si>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</si>
  <si>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</si>
  <si>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</si>
  <si>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</si>
  <si>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</si>
  <si>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</si>
  <si>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</si>
  <si>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</si>
  <si>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</si>
  <si>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</si>
  <si>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</si>
  <si>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</si>
  <si>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</si>
  <si>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</si>
  <si>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</si>
  <si>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</si>
  <si>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</si>
  <si>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</si>
  <si>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</si>
  <si>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</si>
  <si>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</si>
  <si>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</si>
  <si>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</si>
  <si>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</si>
  <si>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</si>
  <si>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</si>
  <si>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</si>
  <si>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</si>
  <si>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</si>
  <si>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</si>
  <si>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</si>
  <si>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</si>
  <si>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</si>
  <si>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</si>
  <si>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</si>
  <si>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</si>
  <si>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</si>
  <si>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</si>
  <si>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</si>
  <si>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</si>
  <si>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</si>
  <si>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</si>
  <si>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</si>
  <si>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</si>
  <si>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</si>
  <si>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</si>
  <si>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</si>
  <si>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</si>
  <si>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</si>
  <si>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</si>
  <si>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</si>
  <si>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</si>
  <si>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</si>
  <si>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</si>
  <si>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</si>
  <si>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</si>
  <si>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</si>
  <si>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</si>
  <si>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</si>
  <si>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</si>
  <si>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</si>
  <si>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</si>
  <si>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</si>
  <si>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</si>
  <si>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</si>
  <si>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</si>
  <si>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</si>
  <si>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</si>
  <si>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</si>
  <si>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</si>
  <si>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</si>
  <si>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</si>
  <si>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</si>
  <si>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</si>
  <si>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</si>
  <si>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</si>
  <si>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</si>
  <si>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</si>
  <si>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</si>
  <si>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</si>
  <si>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</si>
  <si>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</si>
  <si>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</si>
  <si>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</si>
  <si>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</si>
  <si>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</si>
  <si>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</si>
  <si>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</si>
  <si>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</si>
  <si>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</si>
  <si>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</si>
  <si>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</si>
  <si>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</si>
  <si>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</si>
  <si>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</si>
  <si>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</si>
  <si>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</si>
  <si>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</si>
  <si>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</si>
  <si>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</si>
  <si>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</si>
  <si>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</si>
  <si>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</si>
  <si>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</si>
  <si>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</si>
  <si>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</si>
  <si>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</si>
  <si>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</si>
  <si>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</si>
  <si>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</si>
  <si>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</si>
  <si>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</si>
  <si>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</si>
  <si>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</si>
  <si>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</si>
  <si>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</si>
  <si>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</si>
  <si>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</si>
  <si>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</si>
  <si>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</si>
  <si>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</si>
  <si>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</si>
  <si>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</si>
  <si>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</si>
  <si>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</si>
  <si>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</si>
  <si>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</si>
  <si>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</si>
  <si>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</si>
  <si>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</si>
  <si>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</si>
  <si>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</si>
  <si>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</si>
  <si>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</si>
  <si>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</si>
  <si>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</si>
  <si>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</si>
  <si>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</si>
  <si>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</si>
  <si>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</si>
  <si>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</si>
  <si>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</si>
  <si>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</si>
  <si>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</si>
  <si>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</si>
  <si>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</si>
  <si>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</si>
  <si>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</si>
  <si>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</si>
  <si>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</si>
  <si>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</si>
  <si>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</si>
  <si>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</si>
  <si>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</si>
  <si>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</si>
  <si>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</si>
  <si>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</si>
  <si>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</si>
  <si>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</si>
  <si>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</si>
  <si>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</si>
  <si>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</si>
  <si>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</si>
  <si>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</si>
  <si>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</si>
  <si>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</si>
  <si>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</si>
  <si>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</si>
  <si>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</si>
  <si>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</si>
  <si>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</si>
  <si>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</si>
  <si>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</si>
  <si>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</si>
  <si>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</si>
  <si>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</si>
  <si>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</si>
  <si>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</si>
  <si>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</si>
  <si>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</si>
  <si>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</si>
  <si>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</si>
  <si>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</si>
  <si>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</si>
  <si>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</si>
  <si>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</si>
  <si>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</si>
  <si>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</si>
  <si>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</si>
  <si>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</si>
  <si>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</si>
  <si>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</si>
  <si>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</si>
  <si>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</si>
  <si>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</si>
  <si>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</si>
  <si>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</si>
  <si>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</si>
  <si>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</si>
  <si>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</si>
  <si>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</si>
  <si>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</si>
  <si>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</si>
  <si>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</si>
  <si>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</si>
  <si>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</si>
  <si>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</si>
  <si>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</si>
  <si>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</si>
  <si>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</si>
  <si>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</si>
  <si>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</si>
  <si>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</si>
  <si>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</si>
  <si>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</si>
  <si>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</si>
  <si>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</si>
  <si>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</si>
  <si>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</si>
  <si>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</si>
  <si>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</si>
  <si>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</si>
  <si>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</si>
  <si>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</si>
  <si>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</si>
  <si>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</si>
  <si>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</si>
  <si>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</si>
  <si>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</si>
  <si>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</si>
  <si>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</si>
  <si>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</si>
  <si>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</si>
  <si>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</si>
  <si>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</si>
  <si>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</si>
  <si>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</si>
  <si>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</si>
  <si>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</si>
  <si>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</si>
  <si>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</si>
  <si>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</si>
  <si>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</si>
  <si>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</si>
  <si>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</si>
  <si>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</si>
  <si>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</si>
  <si>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</si>
  <si>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</si>
  <si>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</si>
  <si>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</si>
  <si>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</si>
  <si>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</si>
  <si>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</si>
  <si>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</si>
  <si>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</si>
  <si>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</si>
  <si>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</si>
  <si>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</si>
  <si>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</si>
  <si>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</si>
  <si>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</si>
  <si>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</si>
  <si>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</si>
  <si>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</si>
  <si>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</si>
  <si>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</si>
  <si>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</si>
  <si>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</si>
  <si>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</si>
  <si>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</si>
  <si>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</si>
  <si>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</si>
  <si>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</si>
  <si>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</si>
  <si>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</si>
  <si>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</si>
  <si>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</si>
  <si>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</si>
  <si>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</si>
  <si>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</si>
  <si>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</si>
  <si>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</si>
  <si>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</si>
  <si>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</si>
  <si>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</si>
  <si>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</si>
  <si>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</si>
  <si>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</si>
  <si>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</si>
  <si>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</si>
  <si>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</si>
  <si>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</si>
  <si>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</si>
  <si>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</si>
  <si>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</si>
  <si>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</si>
  <si>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</si>
  <si>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</si>
  <si>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</si>
  <si>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</si>
  <si>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</si>
  <si>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</si>
  <si>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</si>
  <si>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</si>
  <si>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</si>
  <si>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</si>
  <si>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</si>
  <si>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</si>
  <si>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</si>
  <si>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</si>
  <si>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</si>
  <si>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</si>
  <si>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</si>
  <si>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</si>
  <si>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</si>
  <si>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</si>
  <si>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</si>
  <si>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</si>
  <si>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</si>
  <si>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</si>
  <si>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</si>
  <si>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</si>
  <si>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</si>
  <si>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</si>
  <si>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</si>
  <si>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</si>
  <si>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</si>
  <si>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</si>
  <si>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</si>
  <si>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</si>
  <si>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</si>
  <si>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</si>
  <si>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</si>
  <si>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</si>
  <si>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</si>
  <si>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</si>
  <si>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</si>
  <si>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</si>
  <si>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</si>
  <si>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</si>
  <si>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</si>
  <si>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</si>
  <si>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</si>
  <si>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</si>
  <si>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</si>
  <si>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</si>
  <si>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</si>
  <si>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</si>
  <si>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</si>
  <si>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</si>
  <si>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</si>
  <si>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</si>
  <si>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</si>
  <si>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</si>
  <si>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</si>
  <si>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</si>
  <si>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</si>
  <si>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</si>
  <si>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</si>
  <si>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</si>
  <si>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</si>
  <si>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</si>
  <si>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</si>
  <si>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</si>
  <si>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</si>
  <si>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</si>
  <si>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</si>
  <si>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</si>
  <si>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</si>
  <si>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</si>
  <si>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</si>
  <si>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</si>
  <si>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</si>
  <si>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</si>
  <si>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</si>
  <si>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</si>
  <si>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</si>
  <si>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</si>
  <si>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</si>
  <si>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</si>
  <si>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</si>
  <si>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</si>
  <si>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</si>
  <si>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</si>
  <si>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</si>
  <si>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</si>
  <si>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</si>
  <si>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</si>
  <si>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</si>
  <si>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</si>
  <si>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</si>
  <si>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</si>
  <si>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</si>
  <si>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</si>
  <si>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</si>
  <si>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</si>
  <si>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</si>
  <si>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</si>
  <si>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</si>
  <si>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</si>
  <si>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</si>
  <si>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</si>
  <si>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</si>
  <si>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</si>
  <si>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</si>
  <si>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</si>
  <si>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</si>
  <si>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</si>
  <si>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</si>
  <si>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</si>
  <si>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</si>
  <si>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</si>
  <si>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</si>
  <si>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</si>
  <si>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</si>
  <si>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</si>
  <si>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</si>
  <si>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</si>
  <si>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</si>
  <si>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</si>
  <si>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</si>
  <si>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</si>
  <si>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</si>
  <si>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</si>
  <si>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</si>
  <si>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</si>
  <si>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</si>
  <si>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</si>
  <si>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</si>
  <si>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</si>
  <si>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</si>
  <si>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</si>
  <si>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</si>
  <si>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</si>
  <si>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</si>
  <si>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</si>
  <si>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</si>
  <si>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</si>
  <si>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</si>
  <si>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</si>
  <si>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</si>
  <si>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</si>
  <si>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</si>
  <si>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</si>
  <si>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</si>
  <si>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</si>
  <si>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</si>
  <si>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</si>
  <si>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</si>
  <si>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</si>
  <si>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</si>
  <si>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</si>
  <si>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</si>
  <si>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</si>
  <si>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</si>
  <si>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</si>
  <si>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</si>
  <si>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</si>
  <si>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</si>
  <si>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</si>
  <si>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</si>
  <si>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</si>
  <si>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</si>
  <si>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</si>
  <si>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</si>
  <si>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</si>
  <si>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</si>
  <si>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</si>
  <si>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</si>
  <si>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</si>
  <si>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</si>
  <si>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</si>
  <si>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</si>
  <si>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</si>
  <si>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</si>
  <si>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</si>
  <si>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</si>
  <si>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</si>
  <si>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</si>
  <si>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</si>
  <si>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</si>
  <si>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</si>
  <si>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</si>
  <si>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</si>
  <si>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</si>
  <si>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</si>
  <si>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</si>
  <si>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</si>
  <si>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</si>
  <si>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</si>
  <si>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</si>
  <si>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</si>
  <si>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</si>
  <si>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</si>
  <si>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</si>
  <si>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</si>
  <si>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</si>
  <si>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</si>
  <si>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</si>
  <si>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</si>
  <si>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</si>
  <si>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</si>
  <si>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</si>
  <si>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</si>
  <si>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</si>
  <si>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</si>
  <si>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</si>
  <si>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</si>
  <si>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</si>
  <si>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</si>
  <si>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</si>
  <si>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</si>
  <si>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</si>
  <si>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</si>
  <si>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</si>
  <si>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</si>
  <si>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</si>
  <si>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</si>
  <si>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</si>
  <si>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</si>
  <si>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</si>
  <si>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</si>
  <si>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</si>
  <si>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</si>
  <si>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</si>
  <si>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</si>
  <si>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</si>
  <si>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</si>
  <si>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</si>
  <si>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</si>
  <si>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</si>
  <si>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</si>
  <si>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</si>
  <si>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</si>
  <si>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</si>
  <si>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</si>
  <si>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</si>
  <si>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</si>
  <si>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</si>
  <si>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</si>
  <si>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</si>
  <si>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</si>
  <si>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</si>
  <si>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</si>
  <si>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</si>
  <si>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</si>
  <si>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</si>
  <si>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</si>
  <si>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</si>
  <si>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</si>
  <si>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</si>
  <si>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</si>
  <si>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</si>
  <si>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</si>
  <si>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</si>
  <si>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</si>
  <si>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</si>
  <si>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</si>
  <si>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</si>
  <si>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</si>
  <si>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</si>
  <si>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</si>
  <si>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</si>
  <si>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</si>
  <si>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</si>
  <si>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</si>
  <si>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</si>
  <si>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</si>
  <si>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</si>
  <si>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</si>
  <si>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</si>
  <si>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</si>
  <si>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</si>
  <si>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</si>
  <si>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</si>
  <si>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</si>
  <si>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</si>
  <si>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</si>
  <si>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</si>
  <si>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</si>
  <si>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</si>
  <si>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</si>
  <si>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</si>
  <si>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</si>
  <si>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</si>
  <si>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</si>
  <si>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</si>
  <si>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</si>
  <si>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</si>
  <si>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</si>
  <si>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</si>
  <si>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</si>
  <si>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</si>
  <si>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</si>
  <si>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</si>
  <si>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</si>
  <si>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</si>
  <si>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</si>
  <si>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</si>
  <si>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</si>
  <si>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</si>
  <si>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</si>
  <si>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</si>
  <si>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</si>
  <si>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</si>
  <si>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</si>
  <si>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</si>
  <si>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</si>
  <si>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</si>
  <si>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</si>
  <si>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</si>
  <si>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</si>
  <si>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</si>
  <si>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</si>
  <si>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</si>
  <si>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</si>
  <si>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</si>
  <si>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</si>
  <si>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</si>
  <si>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</si>
  <si>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</si>
  <si>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</si>
  <si>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</si>
  <si>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</si>
  <si>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</si>
  <si>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</si>
  <si>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</si>
  <si>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</si>
  <si>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</si>
  <si>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</si>
  <si>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</si>
  <si>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</si>
  <si>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</si>
  <si>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</si>
  <si>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</si>
  <si>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</si>
  <si>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</si>
  <si>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</si>
  <si>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</si>
  <si>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</si>
  <si>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</si>
  <si>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</si>
  <si>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</si>
  <si>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</si>
  <si>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</si>
  <si>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</si>
  <si>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</si>
  <si>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</si>
  <si>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</si>
  <si>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</si>
  <si>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</si>
  <si>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</si>
  <si>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</si>
  <si>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</si>
  <si>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</si>
  <si>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</si>
  <si>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</si>
  <si>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</si>
  <si>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</si>
  <si>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</si>
  <si>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</si>
  <si>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</si>
  <si>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</si>
  <si>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</si>
  <si>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</si>
  <si>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</si>
  <si>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</si>
  <si>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</si>
  <si>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</si>
  <si>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</si>
  <si>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</si>
  <si>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</si>
  <si>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</si>
  <si>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</si>
  <si>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</si>
  <si>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</si>
  <si>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</si>
  <si>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</si>
  <si>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</si>
  <si>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</si>
  <si>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</si>
  <si>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</si>
  <si>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</si>
  <si>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</si>
  <si>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</si>
  <si>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</si>
  <si>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</si>
  <si>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</si>
  <si>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</si>
  <si>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</si>
  <si>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</si>
  <si>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</si>
  <si>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</si>
  <si>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</si>
  <si>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</si>
  <si>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</si>
  <si>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</si>
  <si>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</si>
  <si>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</si>
  <si>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</si>
  <si>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</si>
  <si>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</si>
  <si>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</si>
  <si>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</si>
  <si>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</si>
  <si>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</si>
  <si>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</si>
  <si>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</si>
  <si>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</si>
  <si>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</si>
  <si>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</si>
  <si>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</si>
  <si>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</si>
  <si>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</si>
  <si>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</si>
  <si>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</si>
  <si>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</si>
  <si>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</si>
  <si>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</si>
  <si>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</si>
  <si>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</si>
  <si>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</si>
  <si>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</si>
  <si>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</si>
  <si>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</si>
  <si>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</si>
  <si>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</si>
  <si>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</si>
  <si>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</si>
  <si>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</si>
  <si>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</si>
  <si>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</si>
  <si>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</si>
  <si>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</si>
  <si>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</si>
  <si>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</si>
  <si>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</si>
  <si>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</si>
  <si>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</si>
  <si>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</si>
  <si>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</si>
  <si>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</si>
  <si>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</si>
  <si>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</si>
  <si>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</si>
  <si>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</si>
  <si>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</si>
  <si>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</si>
  <si>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</si>
  <si>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</si>
  <si>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</si>
  <si>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</si>
  <si>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</si>
  <si>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</si>
  <si>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</si>
  <si>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</si>
  <si>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</si>
  <si>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</si>
  <si>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</si>
  <si>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</si>
  <si>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</si>
  <si>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</si>
  <si>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</si>
  <si>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</si>
  <si>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</si>
  <si>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</si>
  <si>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</si>
  <si>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</si>
  <si>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</si>
  <si>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</si>
  <si>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</si>
  <si>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</si>
  <si>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</si>
  <si>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</si>
  <si>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</si>
  <si>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</si>
  <si>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</si>
  <si>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</si>
  <si>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</si>
  <si>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</si>
  <si>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</si>
  <si>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</si>
  <si>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</si>
  <si>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</si>
  <si>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</si>
  <si>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</si>
  <si>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</si>
  <si>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</si>
  <si>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</si>
  <si>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</si>
  <si>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</si>
  <si>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</si>
  <si>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</si>
  <si>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</si>
  <si>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</si>
  <si>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</si>
  <si>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</si>
  <si>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</si>
  <si>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</si>
  <si>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</si>
  <si>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</si>
  <si>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</si>
  <si>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</si>
  <si>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</si>
  <si>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</si>
  <si>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</si>
  <si>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</si>
  <si>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</si>
  <si>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</si>
  <si>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</si>
  <si>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</si>
  <si>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</si>
  <si>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</si>
  <si>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</si>
  <si>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</si>
  <si>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</si>
  <si>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</si>
  <si>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</si>
  <si>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</si>
  <si>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</si>
  <si>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</si>
  <si>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</si>
  <si>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</si>
  <si>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</si>
  <si>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</si>
  <si>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</si>
  <si>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</si>
  <si>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</si>
  <si>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</si>
  <si>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</si>
  <si>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</si>
  <si>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</si>
  <si>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</si>
  <si>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</si>
  <si>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</si>
  <si>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</si>
  <si>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</si>
  <si>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</si>
  <si>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</si>
  <si>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</si>
  <si>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</si>
  <si>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</si>
  <si>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</si>
  <si>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</si>
  <si>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</si>
  <si>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</si>
  <si>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</si>
  <si>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</si>
  <si>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</si>
  <si>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</si>
  <si>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</si>
  <si>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</si>
  <si>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</si>
  <si>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</si>
  <si>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</si>
  <si>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</si>
  <si>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</si>
  <si>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</si>
  <si>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</si>
  <si>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</si>
  <si>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</si>
  <si>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</si>
  <si>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</si>
  <si>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</si>
  <si>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</si>
  <si>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</si>
  <si>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</si>
  <si>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</si>
  <si>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</si>
  <si>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</si>
  <si>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</si>
  <si>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</si>
  <si>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</si>
  <si>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</si>
  <si>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</si>
  <si>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</si>
  <si>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</si>
  <si>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</si>
  <si>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</si>
  <si>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</si>
  <si>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</si>
  <si>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</si>
  <si>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</si>
  <si>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</si>
  <si>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</si>
  <si>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</si>
  <si>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</si>
  <si>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</si>
  <si>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</si>
  <si>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</si>
  <si>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</si>
  <si>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</si>
  <si>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</si>
  <si>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</si>
  <si>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</si>
  <si>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</si>
  <si>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</si>
  <si>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</si>
  <si>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</si>
  <si>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</si>
  <si>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</si>
  <si>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</si>
  <si>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</si>
  <si>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</si>
  <si>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</si>
  <si>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</si>
  <si>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</si>
  <si>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</si>
  <si>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</si>
  <si>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</si>
  <si>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</si>
  <si>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</si>
  <si>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</si>
  <si>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</si>
  <si>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</si>
  <si>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</si>
  <si>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</si>
  <si>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</si>
  <si>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</si>
  <si>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</si>
  <si>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</si>
  <si>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</si>
  <si>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</si>
  <si>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</si>
  <si>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</si>
  <si>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</si>
  <si>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</si>
  <si>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</si>
  <si>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</si>
  <si>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</si>
  <si>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</si>
  <si>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</si>
  <si>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</si>
  <si>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</si>
  <si>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</si>
  <si>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</si>
  <si>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</si>
  <si>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</si>
  <si>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</si>
  <si>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</si>
  <si>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</si>
  <si>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</si>
  <si>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</si>
  <si>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</si>
  <si>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</si>
  <si>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</si>
  <si>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</si>
  <si>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</si>
  <si>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</si>
  <si>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</si>
  <si>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</si>
  <si>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</si>
  <si>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</si>
  <si>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</si>
  <si>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</si>
  <si>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</si>
  <si>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</si>
  <si>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</si>
  <si>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</si>
  <si>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</si>
  <si>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</si>
  <si>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</si>
  <si>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</si>
  <si>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</si>
  <si>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</si>
  <si>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</si>
  <si>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</si>
  <si>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</si>
  <si>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</si>
  <si>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</si>
  <si>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</si>
  <si>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</si>
  <si>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</si>
  <si>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</si>
  <si>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</si>
  <si>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</si>
  <si>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</si>
  <si>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</si>
  <si>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</si>
  <si>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</si>
  <si>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</si>
  <si>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</si>
  <si>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</si>
  <si>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</si>
  <si>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</si>
  <si>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</si>
  <si>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</si>
  <si>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</si>
  <si>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</si>
  <si>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</si>
  <si>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</si>
  <si>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</si>
  <si>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</si>
  <si>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</si>
  <si>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</si>
  <si>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</si>
  <si>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</si>
  <si>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</si>
  <si>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</si>
  <si>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</si>
  <si>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</si>
  <si>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</si>
  <si>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</si>
  <si>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</si>
  <si>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</si>
  <si>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</si>
  <si>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</si>
  <si>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</si>
  <si>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</si>
  <si>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</si>
  <si>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</si>
  <si>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</si>
  <si>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</si>
  <si>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</si>
  <si>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</si>
  <si>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</si>
  <si>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</si>
  <si>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</si>
  <si>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</si>
  <si>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</si>
  <si>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</si>
  <si>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</si>
  <si>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</si>
  <si>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</si>
  <si>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</si>
  <si>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</si>
  <si>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</si>
  <si>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</si>
  <si>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</si>
  <si>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</si>
  <si>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</si>
  <si>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</si>
  <si>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</si>
  <si>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</si>
  <si>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</si>
  <si>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</si>
  <si>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</si>
  <si>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</si>
  <si>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</si>
  <si>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</si>
  <si>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</si>
  <si>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</si>
  <si>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</si>
  <si>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</si>
  <si>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</si>
  <si>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</si>
  <si>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</si>
  <si>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</si>
  <si>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</si>
  <si>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</si>
  <si>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</si>
  <si>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</si>
  <si>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</si>
  <si>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</si>
  <si>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</si>
  <si>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</si>
  <si>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</si>
  <si>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</si>
  <si>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</si>
  <si>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</si>
  <si>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</si>
  <si>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</si>
  <si>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</si>
  <si>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</si>
  <si>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</si>
  <si>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</si>
  <si>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</si>
  <si>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</si>
  <si>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</si>
  <si>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</si>
  <si>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</si>
  <si>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</si>
  <si>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</si>
  <si>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</si>
  <si>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</si>
  <si>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</si>
  <si>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</si>
  <si>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</si>
  <si>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</si>
  <si>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</si>
  <si>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</si>
  <si>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</si>
  <si>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</si>
  <si>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</si>
  <si>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</si>
  <si>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</si>
  <si>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</si>
  <si>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</si>
  <si>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</si>
  <si>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</si>
  <si>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</si>
  <si>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</si>
  <si>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</si>
  <si>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</si>
  <si>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</si>
  <si>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</si>
  <si>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</si>
  <si>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</si>
  <si>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</si>
  <si>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</si>
  <si>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</si>
  <si>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</si>
  <si>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</si>
  <si>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</si>
  <si>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</si>
  <si>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</si>
  <si>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</si>
  <si>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</si>
  <si>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</si>
  <si>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</si>
  <si>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</si>
  <si>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</si>
  <si>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</si>
  <si>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</si>
  <si>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</si>
  <si>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</si>
  <si>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</si>
  <si>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</si>
  <si>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</si>
  <si>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</si>
  <si>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</si>
  <si>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</si>
  <si>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</si>
  <si>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</si>
  <si>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</si>
  <si>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</si>
  <si>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</si>
  <si>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</si>
  <si>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</si>
  <si>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</si>
  <si>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</si>
  <si>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</si>
  <si>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</si>
  <si>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</si>
  <si>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</si>
  <si>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</si>
  <si>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</si>
  <si>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</si>
  <si>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</si>
  <si>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</si>
  <si>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</si>
  <si>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</si>
  <si>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</si>
  <si>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</si>
  <si>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</si>
  <si>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</si>
  <si>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</si>
  <si>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</si>
  <si>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</si>
  <si>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</si>
  <si>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</si>
  <si>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</si>
  <si>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</si>
  <si>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</si>
  <si>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</si>
  <si>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</si>
  <si>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</si>
  <si>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</si>
  <si>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</si>
  <si>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</si>
  <si>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</si>
  <si>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</si>
  <si>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</si>
  <si>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</si>
  <si>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</si>
  <si>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</si>
  <si>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</si>
  <si>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</si>
  <si>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</si>
  <si>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</si>
  <si>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</si>
  <si>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</si>
  <si>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</si>
  <si>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</si>
  <si>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</si>
  <si>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</si>
  <si>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</si>
  <si>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</si>
  <si>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</si>
  <si>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</si>
  <si>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</si>
  <si>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</si>
  <si>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</si>
  <si>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</si>
  <si>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</si>
  <si>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</si>
  <si>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</si>
  <si>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</si>
  <si>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</si>
  <si>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</si>
  <si>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</si>
  <si>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</si>
  <si>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</si>
  <si>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</si>
  <si>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</si>
  <si>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</si>
  <si>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</si>
  <si>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</si>
  <si>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</si>
  <si>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</si>
  <si>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</si>
  <si>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</si>
  <si>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</si>
  <si>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</si>
  <si>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</si>
  <si>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</si>
  <si>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</si>
  <si>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</si>
  <si>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</si>
  <si>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</si>
  <si>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</si>
  <si>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</si>
  <si>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</si>
  <si>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</si>
  <si>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</si>
  <si>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</si>
  <si>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</si>
  <si>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</si>
  <si>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</si>
  <si>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</si>
  <si>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</si>
  <si>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</si>
  <si>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</si>
  <si>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</si>
  <si>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</si>
  <si>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</si>
  <si>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</si>
  <si>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</si>
  <si>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</si>
  <si>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</si>
  <si>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</si>
  <si>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</si>
  <si>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</si>
  <si>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</si>
  <si>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</si>
  <si>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</si>
  <si>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</si>
  <si>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</si>
  <si>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</si>
  <si>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</si>
  <si>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</si>
  <si>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</si>
  <si>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</si>
  <si>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</si>
  <si>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</si>
  <si>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</si>
  <si>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</si>
  <si>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</si>
  <si>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</si>
  <si>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</si>
  <si>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</si>
  <si>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</si>
  <si>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</si>
  <si>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</si>
  <si>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</si>
  <si>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</si>
  <si>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</si>
  <si>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</si>
  <si>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</si>
  <si>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</si>
  <si>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</si>
  <si>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</si>
  <si>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</si>
  <si>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</si>
  <si>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</si>
  <si>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</si>
  <si>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</si>
  <si>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</si>
  <si>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</si>
  <si>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</si>
  <si>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</si>
  <si>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</si>
  <si>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</si>
  <si>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</si>
  <si>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</si>
  <si>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</si>
  <si>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</si>
  <si>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</si>
  <si>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</si>
  <si>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</si>
  <si>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</si>
  <si>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</si>
  <si>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</si>
  <si>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</si>
  <si>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</si>
  <si>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</si>
  <si>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</si>
  <si>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</si>
  <si>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</si>
  <si>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</si>
  <si>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</si>
  <si>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</si>
  <si>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</si>
  <si>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</si>
  <si>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</si>
  <si>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</si>
  <si>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</si>
  <si>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</si>
  <si>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</si>
  <si>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</si>
  <si>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</si>
  <si>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</si>
  <si>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</si>
  <si>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</si>
  <si>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</si>
  <si>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</si>
  <si>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</si>
  <si>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</si>
  <si>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</si>
  <si>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</si>
  <si>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</si>
  <si>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</si>
  <si>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</si>
  <si>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</si>
  <si>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</si>
  <si>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</si>
  <si>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</si>
  <si>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</si>
  <si>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</si>
  <si>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</si>
  <si>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</si>
  <si>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</si>
  <si>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</si>
  <si>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</si>
  <si>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</si>
  <si>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</si>
  <si>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</si>
  <si>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</si>
  <si>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</si>
  <si>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</si>
  <si>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</si>
  <si>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</si>
  <si>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</si>
  <si>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</si>
  <si>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</si>
  <si>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</si>
  <si>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</si>
  <si>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</si>
  <si>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</si>
  <si>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</si>
  <si>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</si>
  <si>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</si>
  <si>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</si>
  <si>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</si>
  <si>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</si>
  <si>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</si>
  <si>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</si>
  <si>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</si>
  <si>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</si>
  <si>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</si>
  <si>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</si>
  <si>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</si>
  <si>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</si>
  <si>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</si>
  <si>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</si>
  <si>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</si>
  <si>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</si>
  <si>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</si>
  <si>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</si>
  <si>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</si>
  <si>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</si>
  <si>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</si>
  <si>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</si>
  <si>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</si>
  <si>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</si>
  <si>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</si>
  <si>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</si>
  <si>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</si>
  <si>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</si>
  <si>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</si>
  <si>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</si>
  <si>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</si>
  <si>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</si>
  <si>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</si>
  <si>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</si>
  <si>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</si>
  <si>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</si>
  <si>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</si>
  <si>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</si>
  <si>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</si>
  <si>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</si>
  <si>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</si>
  <si>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</si>
  <si>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</si>
  <si>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</si>
  <si>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</si>
  <si>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</si>
  <si>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</si>
  <si>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</si>
  <si>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</si>
  <si>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</si>
  <si>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</si>
  <si>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</si>
  <si>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</si>
  <si>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</si>
  <si>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</si>
  <si>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</si>
  <si>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</si>
  <si>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</si>
  <si>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</si>
  <si>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</si>
  <si>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</si>
  <si>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</si>
  <si>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</si>
  <si>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</si>
  <si>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</si>
  <si>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</si>
  <si>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</si>
  <si>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</si>
  <si>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</si>
  <si>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</si>
  <si>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</si>
  <si>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</si>
  <si>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</si>
  <si>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</si>
  <si>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</si>
  <si>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</si>
  <si>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</si>
  <si>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</si>
  <si>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</si>
  <si>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</si>
  <si>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</si>
  <si>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</si>
  <si>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</si>
  <si>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</si>
  <si>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</si>
  <si>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</si>
  <si>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</si>
  <si>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</si>
  <si>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</si>
  <si>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</si>
  <si>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</si>
  <si>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</si>
  <si>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</si>
  <si>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</si>
  <si>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</si>
  <si>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</si>
  <si>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</si>
  <si>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</si>
  <si>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</si>
  <si>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</si>
  <si>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</si>
  <si>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</si>
  <si>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</si>
  <si>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</si>
  <si>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</si>
  <si>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</si>
  <si>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</si>
  <si>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</si>
  <si>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</si>
  <si>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</si>
  <si>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</si>
  <si>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</si>
  <si>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</si>
  <si>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</si>
  <si>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</si>
  <si>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</si>
  <si>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</si>
  <si>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</si>
  <si>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</si>
  <si>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</si>
  <si>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</si>
  <si>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</si>
  <si>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</si>
  <si>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</si>
  <si>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</si>
  <si>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</si>
  <si>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</si>
  <si>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</si>
  <si>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</si>
  <si>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</si>
  <si>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</si>
  <si>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</si>
  <si>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</si>
  <si>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</si>
  <si>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</si>
  <si>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</si>
  <si>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</si>
  <si>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</si>
  <si>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</si>
  <si>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</si>
  <si>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</si>
  <si>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</si>
  <si>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</si>
  <si>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</si>
  <si>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</si>
  <si>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</si>
  <si>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</si>
  <si>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</si>
  <si>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</si>
  <si>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</si>
  <si>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</si>
  <si>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</si>
  <si>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</si>
  <si>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</si>
  <si>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</si>
  <si>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</si>
  <si>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</si>
  <si>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</si>
  <si>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</si>
  <si>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</si>
  <si>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</si>
  <si>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</si>
  <si>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</si>
  <si>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</si>
  <si>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</si>
  <si>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</si>
  <si>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</si>
  <si>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</si>
  <si>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</si>
  <si>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</si>
  <si>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</si>
  <si>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</si>
  <si>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</si>
  <si>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</si>
  <si>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</si>
  <si>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</si>
  <si>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</si>
  <si>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</si>
  <si>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</si>
  <si>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</si>
  <si>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</si>
  <si>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</si>
  <si>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</si>
  <si>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</si>
  <si>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</si>
  <si>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</si>
  <si>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</si>
  <si>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</si>
  <si>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</si>
  <si>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</si>
  <si>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</si>
  <si>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</si>
  <si>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</si>
  <si>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</si>
  <si>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</si>
  <si>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</si>
  <si>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</si>
  <si>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</si>
  <si>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</si>
  <si>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</si>
  <si>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</si>
  <si>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</si>
  <si>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</si>
  <si>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</si>
  <si>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</si>
  <si>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</si>
  <si>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</si>
  <si>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</si>
  <si>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</si>
  <si>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</si>
  <si>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</si>
  <si>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</si>
  <si>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</si>
  <si>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</si>
  <si>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</si>
  <si>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</si>
  <si>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</si>
  <si>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</si>
  <si>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</si>
  <si>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</si>
  <si>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</si>
  <si>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</si>
  <si>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</si>
  <si>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</si>
  <si>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</si>
  <si>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</si>
  <si>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</si>
  <si>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</si>
  <si>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</si>
  <si>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</si>
  <si>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</si>
  <si>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</si>
  <si>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</si>
  <si>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</si>
  <si>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</si>
  <si>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</si>
  <si>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</si>
  <si>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</si>
  <si>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</si>
  <si>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</si>
  <si>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</si>
  <si>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</si>
  <si>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</si>
  <si>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</si>
  <si>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</si>
  <si>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</si>
  <si>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</si>
  <si>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</si>
  <si>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</si>
  <si>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</si>
  <si>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</si>
  <si>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</si>
  <si>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</si>
  <si>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</si>
  <si>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</si>
  <si>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</si>
  <si>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</si>
  <si>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</si>
  <si>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</si>
  <si>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</si>
  <si>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</si>
  <si>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</si>
  <si>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</si>
  <si>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</si>
  <si>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</si>
  <si>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</si>
  <si>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</si>
  <si>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</si>
  <si>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</si>
  <si>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</si>
  <si>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</si>
  <si>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</si>
  <si>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</si>
  <si>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</si>
  <si>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</si>
  <si>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</si>
  <si>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</si>
  <si>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</si>
  <si>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</si>
  <si>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</si>
  <si>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</si>
  <si>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</si>
  <si>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</si>
  <si>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</si>
  <si>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</si>
  <si>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</si>
  <si>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</si>
  <si>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</si>
  <si>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</si>
  <si>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</si>
  <si>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</si>
  <si>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</si>
  <si>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</si>
  <si>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</si>
  <si>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</si>
  <si>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</si>
  <si>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</si>
  <si>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</si>
  <si>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</si>
  <si>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</si>
  <si>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</si>
  <si>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</si>
  <si>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</si>
  <si>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</si>
  <si>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</si>
  <si>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</si>
  <si>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</si>
  <si>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</si>
  <si>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</si>
  <si>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</si>
  <si>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</si>
  <si>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</si>
  <si>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</si>
  <si>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</si>
  <si>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</si>
  <si>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</si>
  <si>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</si>
  <si>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</si>
  <si>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</si>
  <si>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</si>
  <si>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</si>
  <si>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</si>
  <si>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</si>
  <si>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</si>
  <si>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</si>
  <si>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</si>
  <si>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</si>
  <si>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</si>
  <si>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</si>
  <si>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</si>
  <si>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</si>
  <si>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</si>
  <si>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</si>
  <si>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</si>
  <si>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</si>
  <si>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</si>
  <si>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</si>
  <si>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</si>
  <si>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</si>
  <si>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</si>
  <si>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</si>
  <si>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</si>
  <si>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</si>
  <si>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</si>
  <si>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</si>
  <si>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</si>
  <si>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</si>
  <si>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</si>
  <si>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</si>
  <si>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</si>
  <si>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</si>
  <si>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</si>
  <si>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</si>
  <si>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</si>
  <si>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</si>
  <si>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</si>
  <si>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</si>
  <si>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</si>
  <si>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</si>
  <si>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</si>
  <si>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</si>
  <si>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</si>
  <si>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</si>
  <si>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</si>
  <si>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</si>
  <si>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</si>
  <si>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</si>
  <si>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</si>
  <si>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</si>
  <si>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</si>
  <si>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</si>
  <si>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</si>
  <si>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</si>
  <si>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</si>
  <si>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</si>
  <si>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</si>
  <si>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</si>
  <si>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</si>
  <si>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</si>
  <si>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</si>
  <si>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</si>
  <si>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</si>
  <si>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</si>
  <si>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</si>
  <si>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</si>
  <si>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</si>
  <si>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</si>
  <si>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</si>
  <si>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</si>
  <si>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</si>
  <si>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</si>
  <si>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</si>
  <si>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</si>
  <si>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</si>
  <si>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</si>
  <si>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</si>
  <si>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</si>
  <si>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</si>
  <si>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</si>
  <si>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</si>
  <si>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</si>
  <si>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</si>
  <si>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</si>
  <si>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</si>
  <si>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</si>
  <si>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</si>
  <si>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</si>
  <si>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</si>
  <si>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</si>
  <si>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</si>
  <si>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</si>
  <si>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</si>
  <si>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</si>
  <si>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</si>
  <si>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</si>
  <si>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</si>
  <si>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</si>
  <si>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</si>
  <si>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</si>
  <si>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</si>
  <si>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</si>
  <si>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</si>
  <si>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</si>
  <si>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</si>
  <si>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</si>
  <si>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</si>
  <si>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</si>
  <si>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</si>
  <si>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</si>
  <si>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</si>
  <si>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</si>
  <si>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</si>
  <si>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</si>
  <si>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</si>
  <si>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</si>
  <si>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</si>
  <si>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</si>
  <si>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</si>
  <si>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</si>
  <si>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</si>
  <si>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</si>
  <si>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</si>
  <si>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</si>
  <si>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</si>
  <si>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</si>
  <si>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</si>
  <si>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</si>
  <si>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</si>
  <si>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</si>
  <si>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</si>
  <si>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</si>
  <si>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</si>
  <si>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</si>
  <si>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</si>
  <si>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</si>
  <si>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</si>
  <si>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</si>
  <si>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</si>
  <si>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</si>
  <si>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</si>
  <si>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</si>
  <si>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</si>
  <si>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</si>
  <si>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</si>
  <si>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</si>
  <si>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</si>
  <si>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</si>
  <si>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</si>
  <si>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</si>
  <si>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</si>
  <si>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</si>
  <si>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</si>
  <si>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</si>
  <si>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</si>
  <si>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</si>
  <si>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</si>
  <si>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</si>
  <si>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</si>
  <si>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</si>
  <si>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</si>
  <si>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</si>
  <si>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</si>
  <si>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</si>
  <si>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</si>
  <si>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</si>
  <si>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</si>
  <si>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</si>
  <si>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</si>
  <si>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</si>
  <si>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</si>
  <si>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</si>
  <si>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</si>
  <si>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</si>
  <si>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</si>
  <si>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</si>
  <si>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</si>
  <si>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</si>
  <si>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</si>
  <si>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</si>
  <si>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</si>
  <si>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</si>
  <si>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</si>
  <si>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</si>
  <si>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</si>
  <si>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</si>
  <si>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</si>
  <si>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</si>
  <si>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</si>
  <si>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</si>
  <si>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</si>
  <si>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</si>
  <si>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</si>
  <si>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</si>
  <si>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</si>
  <si>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</si>
  <si>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</si>
  <si>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</si>
  <si>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</si>
  <si>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</si>
  <si>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</si>
  <si>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</si>
  <si>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</si>
  <si>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</si>
  <si>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</si>
  <si>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</si>
  <si>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</si>
  <si>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</si>
  <si>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</si>
  <si>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</si>
  <si>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</si>
  <si>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</si>
  <si>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</si>
  <si>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</si>
  <si>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</si>
  <si>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</si>
  <si>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</si>
  <si>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</si>
  <si>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</si>
  <si>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</si>
  <si>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</si>
  <si>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</si>
  <si>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</si>
  <si>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</si>
  <si>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</si>
  <si>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</si>
  <si>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</si>
  <si>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</si>
  <si>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</si>
  <si>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</si>
  <si>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</si>
  <si>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</si>
  <si>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</si>
  <si>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</si>
  <si>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</si>
  <si>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</si>
  <si>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</si>
  <si>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</si>
  <si>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</si>
  <si>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</si>
  <si>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</si>
  <si>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</si>
  <si>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</si>
  <si>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</si>
  <si>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</si>
  <si>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</si>
  <si>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</si>
  <si>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</si>
  <si>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</si>
  <si>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</si>
  <si>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</si>
  <si>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</si>
  <si>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</si>
  <si>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</si>
  <si>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</si>
  <si>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</si>
  <si>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</si>
  <si>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</si>
  <si>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</si>
  <si>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</si>
  <si>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</si>
  <si>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</si>
  <si>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</si>
  <si>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</si>
  <si>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</si>
  <si>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</si>
  <si>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</si>
  <si>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</si>
  <si>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</si>
  <si>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</si>
  <si>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</si>
  <si>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</si>
  <si>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</si>
  <si>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</si>
  <si>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</si>
  <si>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</si>
  <si>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</si>
  <si>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</si>
  <si>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</si>
  <si>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</si>
  <si>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</si>
  <si>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</si>
  <si>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</si>
  <si>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</si>
  <si>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</si>
  <si>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</si>
  <si>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</si>
  <si>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</si>
  <si>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</si>
  <si>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</si>
  <si>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</si>
  <si>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</si>
  <si>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</si>
  <si>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</si>
  <si>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</si>
  <si>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</si>
  <si>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</si>
  <si>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</si>
  <si>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</si>
  <si>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</si>
  <si>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</si>
  <si>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</si>
  <si>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</si>
  <si>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</si>
  <si>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</si>
  <si>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</si>
  <si>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</si>
  <si>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</si>
  <si>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</si>
  <si>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</si>
  <si>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</si>
  <si>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</si>
  <si>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</si>
  <si>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</si>
  <si>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</si>
  <si>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</si>
  <si>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</si>
  <si>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</si>
  <si>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</si>
  <si>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</si>
  <si>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</si>
  <si>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</si>
  <si>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</si>
  <si>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</si>
  <si>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</si>
  <si>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</si>
  <si>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</si>
  <si>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</si>
  <si>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</si>
  <si>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</si>
  <si>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</si>
  <si>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</si>
  <si>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</si>
  <si>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</si>
  <si>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</si>
  <si>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</si>
  <si>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</si>
  <si>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</si>
  <si>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</si>
  <si>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</si>
  <si>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</si>
  <si>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</si>
  <si>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</si>
  <si>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</si>
  <si>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</si>
  <si>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</si>
  <si>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</si>
  <si>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</si>
  <si>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</si>
  <si>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</si>
  <si>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</si>
  <si>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</si>
  <si>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</si>
  <si>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</si>
  <si>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</si>
  <si>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</si>
  <si>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</si>
  <si>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</si>
  <si>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</si>
  <si>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</si>
  <si>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</si>
  <si>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</si>
  <si>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</si>
  <si>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</si>
  <si>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</si>
  <si>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</si>
  <si>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</si>
  <si>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</si>
  <si>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</si>
  <si>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</si>
  <si>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</si>
  <si>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</si>
  <si>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</si>
  <si>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</si>
  <si>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</si>
  <si>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</si>
  <si>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</si>
  <si>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</si>
  <si>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</si>
  <si>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</si>
  <si>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</si>
  <si>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</si>
  <si>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</si>
  <si>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</si>
  <si>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</si>
  <si>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</si>
  <si>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</si>
  <si>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</si>
  <si>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</si>
  <si>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</si>
  <si>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</si>
  <si>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</si>
  <si>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</si>
  <si>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</si>
  <si>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</si>
  <si>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</si>
  <si>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</si>
  <si>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</si>
  <si>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</si>
  <si>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</si>
  <si>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</si>
  <si>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</si>
  <si>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</si>
  <si>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</si>
  <si>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</si>
  <si>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</si>
  <si>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</si>
  <si>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</si>
  <si>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</si>
  <si>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</si>
  <si>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</si>
  <si>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</si>
  <si>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</si>
  <si>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</si>
  <si>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</si>
  <si>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</si>
  <si>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</si>
  <si>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</si>
  <si>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</si>
  <si>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</si>
  <si>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</si>
  <si>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</si>
  <si>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</si>
  <si>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</si>
  <si>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</si>
  <si>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</si>
  <si>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</si>
  <si>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</si>
  <si>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</si>
  <si>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</si>
  <si>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</si>
  <si>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</si>
  <si>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</si>
  <si>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</si>
  <si>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</si>
  <si>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</si>
  <si>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</si>
  <si>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</si>
  <si>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</si>
  <si>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</si>
  <si>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</si>
  <si>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</si>
  <si>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</si>
  <si>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</si>
  <si>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</si>
  <si>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</si>
  <si>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</si>
  <si>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</si>
  <si>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</si>
  <si>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</si>
  <si>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</si>
  <si>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</si>
  <si>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</si>
  <si>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</si>
  <si>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</si>
  <si>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</si>
  <si>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</si>
  <si>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</si>
  <si>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</si>
  <si>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</si>
  <si>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</si>
  <si>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</si>
  <si>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</si>
  <si>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</si>
  <si>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</si>
  <si>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</si>
  <si>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</si>
  <si>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</si>
  <si>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</si>
  <si>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</si>
  <si>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</si>
  <si>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</si>
  <si>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</si>
  <si>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</si>
  <si>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</si>
  <si>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</si>
  <si>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</si>
  <si>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</si>
  <si>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</si>
  <si>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</si>
  <si>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</si>
  <si>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</si>
  <si>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</si>
  <si>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</si>
  <si>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</si>
  <si>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</si>
  <si>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</si>
  <si>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</si>
  <si>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</si>
  <si>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</si>
  <si>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</si>
  <si>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</si>
  <si>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</si>
  <si>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</si>
  <si>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</si>
  <si>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</si>
  <si>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</si>
  <si>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</si>
  <si>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</si>
  <si>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</si>
  <si>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</si>
  <si>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</si>
  <si>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</si>
  <si>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</si>
  <si>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</si>
  <si>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</si>
  <si>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</si>
  <si>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</si>
  <si>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</si>
  <si>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</si>
  <si>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</si>
  <si>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</si>
  <si>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</si>
  <si>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</si>
  <si>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</si>
  <si>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</si>
  <si>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</si>
  <si>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</si>
  <si>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</si>
  <si>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</si>
  <si>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</si>
  <si>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</si>
  <si>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</si>
  <si>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</si>
  <si>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</si>
  <si>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</si>
  <si>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</si>
  <si>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</si>
  <si>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</si>
  <si>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</si>
  <si>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</si>
  <si>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</si>
  <si>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</si>
  <si>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</si>
  <si>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</si>
  <si>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</si>
  <si>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</si>
  <si>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</si>
  <si>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</si>
  <si>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</si>
  <si>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</si>
  <si>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</si>
  <si>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</si>
  <si>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</si>
  <si>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</si>
  <si>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</si>
  <si>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</si>
  <si>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</si>
  <si>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</si>
  <si>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</si>
  <si>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</si>
  <si>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</si>
  <si>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</si>
  <si>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</si>
  <si>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</si>
  <si>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</si>
  <si>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</si>
  <si>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</si>
  <si>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</si>
  <si>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</si>
  <si>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</si>
  <si>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</si>
  <si>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</si>
  <si>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</si>
  <si>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</si>
  <si>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</si>
  <si>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</si>
  <si>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</si>
  <si>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</si>
  <si>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</si>
  <si>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</si>
  <si>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</si>
  <si>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</si>
  <si>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</si>
  <si>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</si>
  <si>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</si>
  <si>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</si>
  <si>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</si>
  <si>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</si>
  <si>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</si>
  <si>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</si>
  <si>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</si>
  <si>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</si>
  <si>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</si>
  <si>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</si>
  <si>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</si>
  <si>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</si>
  <si>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</si>
  <si>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</si>
  <si>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</si>
  <si>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</si>
  <si>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</si>
  <si>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</si>
  <si>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</si>
  <si>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</si>
  <si>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</si>
  <si>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</si>
  <si>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</si>
  <si>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</si>
  <si>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</si>
  <si>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</si>
  <si>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</si>
  <si>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</si>
  <si>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</si>
  <si>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</si>
  <si>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</si>
  <si>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</si>
  <si>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</si>
  <si>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</si>
  <si>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</si>
  <si>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</si>
  <si>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</si>
  <si>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</si>
  <si>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</si>
  <si>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</si>
  <si>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</si>
  <si>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</si>
  <si>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</si>
  <si>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</si>
  <si>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</si>
  <si>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</si>
  <si>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</si>
  <si>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</si>
  <si>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</si>
  <si>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</si>
  <si>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</si>
  <si>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</si>
  <si>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</si>
  <si>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</si>
  <si>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</si>
  <si>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</si>
  <si>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</si>
  <si>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</si>
  <si>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</si>
  <si>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</si>
  <si>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</si>
  <si>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</si>
  <si>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</si>
  <si>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</si>
  <si>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</si>
  <si>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</si>
  <si>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</si>
  <si>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</si>
  <si>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</si>
  <si>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</si>
  <si>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</si>
  <si>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</si>
  <si>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</si>
  <si>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</si>
  <si>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</si>
  <si>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</si>
  <si>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</si>
  <si>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</si>
  <si>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</si>
  <si>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</si>
  <si>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</si>
  <si>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</si>
  <si>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</si>
  <si>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</si>
  <si>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</si>
  <si>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</si>
  <si>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</si>
  <si>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</si>
  <si>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</si>
  <si>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</si>
  <si>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</si>
  <si>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</si>
  <si>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</si>
  <si>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</si>
  <si>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</si>
  <si>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</si>
  <si>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</si>
  <si>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</si>
  <si>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</si>
  <si>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</si>
  <si>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</si>
  <si>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</si>
  <si>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</si>
  <si>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</si>
  <si>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</si>
  <si>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</si>
  <si>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</si>
  <si>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</si>
  <si>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</si>
  <si>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</si>
  <si>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</si>
  <si>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</si>
  <si>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</si>
  <si>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</si>
  <si>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</si>
  <si>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</si>
  <si>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</si>
  <si>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</si>
  <si>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</si>
  <si>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</si>
  <si>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</si>
  <si>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</si>
  <si>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</si>
  <si>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</si>
  <si>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</si>
  <si>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</si>
  <si>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</si>
  <si>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</si>
  <si>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</si>
  <si>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</si>
  <si>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</si>
  <si>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</si>
  <si>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</si>
  <si>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</si>
  <si>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</si>
  <si>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</si>
  <si>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</si>
  <si>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</si>
  <si>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</si>
  <si>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</si>
  <si>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</si>
  <si>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</si>
  <si>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</si>
  <si>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</si>
  <si>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</si>
  <si>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</si>
  <si>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</si>
  <si>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</si>
  <si>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</si>
  <si>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</si>
  <si>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</si>
  <si>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</si>
  <si>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</si>
  <si>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</si>
  <si>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</si>
  <si>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</si>
  <si>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</si>
  <si>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</si>
  <si>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</si>
  <si>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</si>
  <si>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</si>
  <si>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</si>
  <si>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</si>
  <si>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</si>
  <si>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</si>
  <si>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</si>
  <si>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</si>
  <si>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</si>
  <si>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</si>
  <si>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</si>
  <si>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</si>
  <si>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</si>
  <si>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</si>
  <si>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</si>
  <si>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</si>
  <si>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</si>
  <si>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</si>
  <si>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</si>
  <si>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</si>
  <si>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</si>
  <si>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</si>
  <si>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</si>
  <si>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</si>
  <si>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</si>
  <si>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</si>
  <si>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</si>
  <si>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</si>
  <si>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</si>
  <si>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</si>
  <si>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</si>
  <si>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</si>
  <si>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</si>
  <si>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</si>
  <si>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</si>
  <si>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</si>
  <si>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</si>
  <si>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</si>
  <si>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</si>
  <si>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</si>
  <si>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</si>
  <si>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</si>
  <si>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</si>
  <si>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</si>
  <si>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</si>
  <si>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</si>
  <si>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</si>
  <si>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</si>
  <si>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</si>
  <si>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</si>
  <si>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</si>
  <si>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</si>
  <si>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</si>
  <si>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</si>
  <si>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</si>
  <si>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</si>
  <si>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</si>
  <si>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</si>
  <si>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</si>
  <si>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</si>
  <si>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</si>
  <si>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</si>
  <si>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</si>
  <si>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</si>
  <si>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</si>
  <si>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</si>
  <si>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</si>
  <si>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</si>
  <si>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</si>
  <si>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</si>
  <si>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</si>
  <si>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</si>
  <si>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</si>
  <si>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</si>
  <si>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</si>
  <si>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</si>
  <si>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</si>
  <si>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</si>
  <si>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</si>
  <si>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</si>
  <si>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</si>
  <si>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</si>
  <si>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</si>
  <si>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</si>
  <si>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</si>
  <si>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</si>
  <si>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</si>
  <si>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</si>
  <si>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</si>
  <si>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</si>
  <si>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</si>
  <si>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</si>
  <si>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</si>
  <si>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</si>
  <si>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</si>
  <si>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</si>
  <si>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</si>
  <si>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</si>
  <si>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</si>
  <si>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</si>
  <si>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</si>
  <si>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</si>
  <si>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</si>
  <si>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</si>
  <si>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</si>
  <si>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</si>
  <si>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</si>
  <si>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</si>
  <si>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</si>
  <si>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</si>
  <si>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</si>
  <si>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</si>
  <si>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</si>
  <si>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</si>
  <si>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</si>
  <si>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</si>
  <si>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</si>
  <si>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</si>
  <si>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</si>
  <si>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</si>
  <si>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</si>
  <si>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</si>
  <si>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</si>
  <si>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</si>
  <si>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</si>
  <si>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</si>
  <si>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</si>
  <si>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</si>
  <si>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</si>
  <si>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</si>
  <si>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</si>
  <si>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</si>
  <si>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</si>
  <si>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</si>
  <si>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</si>
  <si>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</si>
  <si>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</si>
  <si>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</si>
  <si>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</si>
  <si>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</si>
  <si>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</si>
  <si>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</si>
  <si>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</si>
  <si>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</si>
  <si>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</si>
  <si>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</si>
  <si>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</si>
  <si>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</si>
  <si>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</si>
  <si>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</si>
  <si>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</si>
  <si>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</si>
  <si>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</si>
  <si>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</si>
  <si>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</si>
  <si>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</si>
  <si>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</si>
  <si>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</si>
  <si>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</si>
  <si>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</si>
  <si>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</si>
  <si>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</si>
  <si>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</si>
  <si>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</si>
  <si>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</si>
  <si>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</si>
  <si>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</si>
  <si>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</si>
  <si>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</si>
  <si>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</si>
  <si>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</si>
  <si>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</si>
  <si>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</si>
  <si>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</si>
  <si>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</si>
  <si>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</si>
  <si>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</si>
  <si>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</si>
  <si>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</si>
  <si>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</si>
  <si>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</si>
  <si>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</si>
  <si>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</si>
  <si>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</si>
  <si>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</si>
  <si>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</si>
  <si>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</si>
  <si>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</si>
  <si>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</si>
  <si>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</si>
  <si>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</si>
  <si>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</si>
  <si>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</si>
  <si>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</si>
  <si>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</si>
  <si>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</si>
  <si>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</si>
  <si>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</si>
  <si>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</si>
  <si>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</si>
  <si>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</si>
  <si>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</si>
  <si>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</si>
  <si>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</si>
  <si>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</si>
  <si>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</si>
  <si>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</si>
  <si>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</si>
  <si>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</si>
  <si>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</si>
  <si>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</si>
  <si>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</si>
  <si>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</si>
  <si>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</si>
  <si>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</si>
  <si>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</si>
  <si>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</si>
  <si>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</si>
  <si>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</si>
  <si>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</si>
  <si>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</si>
  <si>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</si>
  <si>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</si>
  <si>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</si>
  <si>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</si>
  <si>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</si>
  <si>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</si>
  <si>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</si>
  <si>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</si>
  <si>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</si>
  <si>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</si>
  <si>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</si>
  <si>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</si>
  <si>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</si>
  <si>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</si>
  <si>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</si>
  <si>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</si>
  <si>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</si>
  <si>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</si>
  <si>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</si>
  <si>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</si>
  <si>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</si>
  <si>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</si>
  <si>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</si>
  <si>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</si>
  <si>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</si>
  <si>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</si>
  <si>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</si>
  <si>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</si>
  <si>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</si>
  <si>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</si>
  <si>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</si>
  <si>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</si>
  <si>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</si>
  <si>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</si>
  <si>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</si>
  <si>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</si>
  <si>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</si>
  <si>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</si>
  <si>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</si>
  <si>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</si>
  <si>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</si>
  <si>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</si>
  <si>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</si>
  <si>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</si>
  <si>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</si>
  <si>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</si>
  <si>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</si>
  <si>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</si>
  <si>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</si>
  <si>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</si>
  <si>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</si>
  <si>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</si>
  <si>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</si>
  <si>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</si>
  <si>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</si>
  <si>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</si>
  <si>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</si>
  <si>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</si>
  <si>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</si>
  <si>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</si>
  <si>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</si>
  <si>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</si>
  <si>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</si>
  <si>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</si>
  <si>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</si>
  <si>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</si>
  <si>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</si>
  <si>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</si>
  <si>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</si>
  <si>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</si>
  <si>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</si>
  <si>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</si>
  <si>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</si>
  <si>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</si>
  <si>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</si>
  <si>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</si>
  <si>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</si>
  <si>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</si>
  <si>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</si>
  <si>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</si>
  <si>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</si>
  <si>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</si>
  <si>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</si>
  <si>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</si>
  <si>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</si>
  <si>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</si>
  <si>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</si>
  <si>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</si>
  <si>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</si>
  <si>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</si>
  <si>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</si>
  <si>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</si>
  <si>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</si>
  <si>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</si>
  <si>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</si>
  <si>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</si>
  <si>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</si>
  <si>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</si>
  <si>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</si>
  <si>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</si>
  <si>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</si>
  <si>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</si>
  <si>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</si>
  <si>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</si>
  <si>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</si>
  <si>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</si>
  <si>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</si>
  <si>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</si>
  <si>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</si>
  <si>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</si>
  <si>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</si>
  <si>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</si>
  <si>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</si>
  <si>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</si>
  <si>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</si>
  <si>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</si>
  <si>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</si>
  <si>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</si>
  <si>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</si>
  <si>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</si>
  <si>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</si>
  <si>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</si>
  <si>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</si>
  <si>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</si>
  <si>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</si>
  <si>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</si>
  <si>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</si>
  <si>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</si>
  <si>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</si>
  <si>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</si>
  <si>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</si>
  <si>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</si>
  <si>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</si>
  <si>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</si>
  <si>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</si>
  <si>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</si>
  <si>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</si>
  <si>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</si>
  <si>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</si>
  <si>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</si>
  <si>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</si>
  <si>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</si>
  <si>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</si>
  <si>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</si>
  <si>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</si>
  <si>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</si>
  <si>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</si>
  <si>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</si>
  <si>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</si>
  <si>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</si>
  <si>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</si>
  <si>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</si>
  <si>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</si>
  <si>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</si>
  <si>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</si>
  <si>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</si>
  <si>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</si>
  <si>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</si>
  <si>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</si>
  <si>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</si>
  <si>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</si>
  <si>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</si>
  <si>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</si>
  <si>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</si>
  <si>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</si>
  <si>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</si>
  <si>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</si>
  <si>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</si>
  <si>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</si>
  <si>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</si>
  <si>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</si>
  <si>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</si>
  <si>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</si>
  <si>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</si>
  <si>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</si>
  <si>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</si>
  <si>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</si>
  <si>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</si>
  <si>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</si>
  <si>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</si>
  <si>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</si>
  <si>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</si>
  <si>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</si>
  <si>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</si>
  <si>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</si>
  <si>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</si>
  <si>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</si>
  <si>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</si>
  <si>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</si>
  <si>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</si>
  <si>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</si>
  <si>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</si>
  <si>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</si>
  <si>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</si>
  <si>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</si>
  <si>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</si>
  <si>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</si>
  <si>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</si>
  <si>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</si>
  <si>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</si>
  <si>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</si>
  <si>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</si>
  <si>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</si>
  <si>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</si>
  <si>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</si>
  <si>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</si>
  <si>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</si>
  <si>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</si>
  <si>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</si>
  <si>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</si>
  <si>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</si>
  <si>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</si>
  <si>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</si>
  <si>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</si>
  <si>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</si>
  <si>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</si>
  <si>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</si>
  <si>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</si>
  <si>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</si>
  <si>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</si>
  <si>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</si>
  <si>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</si>
  <si>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</si>
  <si>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</si>
  <si>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</si>
  <si>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</si>
  <si>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</si>
  <si>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</si>
  <si>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</si>
  <si>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</si>
  <si>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</si>
  <si>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</si>
  <si>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</si>
  <si>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</si>
  <si>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</si>
  <si>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</si>
  <si>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</si>
  <si>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</si>
  <si>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</si>
  <si>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</si>
  <si>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</si>
  <si>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</si>
  <si>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</si>
  <si>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</si>
  <si>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</si>
  <si>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</si>
  <si>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</si>
  <si>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</si>
  <si>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</si>
  <si>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</si>
  <si>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</si>
  <si>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</si>
  <si>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</si>
  <si>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</si>
  <si>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</si>
  <si>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</si>
  <si>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</si>
  <si>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</si>
  <si>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</si>
  <si>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</si>
  <si>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</si>
  <si>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</si>
  <si>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</si>
  <si>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</si>
  <si>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</si>
  <si>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</si>
  <si>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</si>
  <si>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</si>
  <si>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</si>
  <si>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</si>
  <si>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</si>
  <si>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</si>
  <si>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</si>
  <si>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</si>
  <si>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</si>
  <si>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</si>
  <si>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</si>
  <si>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</si>
  <si>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</si>
  <si>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</si>
  <si>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</si>
  <si>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</si>
  <si>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</si>
  <si>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</si>
  <si>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</si>
  <si>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</si>
  <si>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</si>
  <si>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</si>
  <si>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</si>
  <si>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</si>
  <si>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</si>
  <si>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</si>
  <si>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</si>
  <si>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</si>
  <si>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</si>
  <si>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</si>
  <si>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</si>
  <si>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</si>
  <si>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</si>
  <si>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</si>
  <si>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</si>
  <si>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</si>
  <si>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</si>
  <si>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</si>
  <si>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</si>
  <si>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</si>
  <si>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</si>
  <si>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</si>
  <si>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</si>
  <si>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</si>
  <si>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</si>
  <si>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</si>
  <si>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</si>
  <si>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</si>
  <si>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</si>
  <si>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</si>
  <si>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</si>
  <si>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</si>
  <si>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</si>
  <si>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</si>
  <si>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</si>
  <si>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</si>
  <si>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</si>
  <si>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</si>
  <si>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</si>
  <si>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</si>
  <si>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</si>
  <si>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</si>
  <si>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</si>
  <si>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</si>
  <si>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</si>
  <si>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</si>
  <si>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</si>
  <si>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</si>
  <si>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</si>
  <si>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</si>
  <si>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</si>
  <si>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</si>
  <si>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</si>
  <si>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</si>
  <si>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</si>
  <si>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</si>
  <si>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</si>
  <si>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</si>
  <si>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</si>
  <si>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</si>
  <si>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</si>
  <si>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</si>
  <si>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</si>
  <si>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</si>
  <si>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</si>
  <si>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</si>
  <si>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</si>
  <si>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</si>
  <si>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</si>
  <si>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</si>
  <si>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</si>
  <si>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</si>
  <si>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</si>
  <si>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</si>
  <si>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</si>
  <si>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</si>
  <si>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</si>
  <si>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</si>
  <si>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</si>
  <si>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</si>
  <si>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</si>
  <si>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</si>
  <si>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</si>
  <si>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</si>
  <si>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</si>
  <si>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</si>
  <si>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</si>
  <si>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</si>
  <si>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</si>
  <si>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</si>
  <si>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</si>
  <si>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</si>
  <si>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</si>
  <si>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</si>
  <si>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</si>
  <si>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</si>
  <si>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</si>
  <si>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</si>
  <si>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</si>
  <si>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</si>
  <si>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</si>
  <si>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</si>
  <si>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</si>
  <si>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</si>
  <si>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</si>
  <si>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</si>
  <si>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</si>
  <si>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</si>
  <si>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</si>
  <si>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</si>
  <si>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</si>
  <si>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</si>
  <si>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</si>
  <si>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</si>
  <si>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</si>
  <si>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</si>
  <si>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</si>
  <si>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</si>
  <si>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</si>
  <si>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</si>
  <si>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</si>
  <si>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</si>
  <si>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</si>
  <si>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</si>
  <si>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</si>
  <si>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</si>
  <si>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</si>
  <si>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</si>
  <si>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</si>
  <si>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</si>
  <si>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</si>
  <si>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</si>
  <si>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</si>
  <si>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</si>
  <si>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</si>
  <si>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</si>
  <si>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</si>
  <si>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</si>
  <si>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</si>
  <si>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</si>
  <si>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</si>
  <si>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</si>
  <si>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</si>
  <si>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</si>
  <si>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</si>
  <si>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</si>
  <si>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</si>
  <si>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</si>
  <si>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</si>
  <si>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</si>
  <si>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</si>
  <si>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</si>
  <si>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</si>
  <si>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</si>
  <si>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</si>
  <si>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</si>
  <si>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</si>
  <si>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</si>
  <si>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</si>
  <si>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</si>
  <si>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</si>
  <si>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</si>
  <si>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</si>
  <si>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</si>
  <si>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</si>
  <si>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</si>
  <si>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</si>
  <si>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</si>
  <si>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</si>
  <si>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</si>
  <si>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</si>
  <si>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</si>
  <si>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</si>
  <si>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</si>
  <si>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</si>
  <si>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</si>
  <si>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</si>
  <si>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</si>
  <si>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</si>
  <si>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</si>
  <si>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</si>
  <si>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</si>
  <si>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</si>
  <si>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</si>
  <si>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</si>
  <si>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</si>
  <si>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</si>
  <si>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</si>
  <si>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</si>
  <si>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</si>
  <si>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</si>
  <si>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</si>
  <si>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</si>
  <si>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</si>
  <si>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</si>
  <si>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</si>
  <si>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</si>
  <si>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</si>
  <si>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</si>
  <si>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</si>
  <si>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</si>
  <si>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</si>
  <si>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</si>
  <si>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</si>
  <si>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</si>
  <si>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</si>
  <si>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</si>
  <si>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</si>
  <si>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</si>
  <si>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</si>
  <si>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</si>
  <si>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</si>
  <si>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</si>
  <si>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</si>
  <si>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</si>
  <si>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</si>
  <si>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</si>
  <si>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</si>
  <si>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</si>
  <si>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</si>
  <si>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</si>
  <si>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</si>
  <si>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</si>
  <si>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</si>
  <si>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</si>
  <si>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</si>
  <si>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</si>
  <si>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</si>
  <si>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</si>
  <si>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</si>
  <si>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</si>
  <si>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</si>
  <si>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</si>
  <si>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</si>
  <si>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</si>
  <si>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</si>
  <si>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</si>
  <si>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</si>
  <si>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</si>
  <si>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</si>
  <si>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</si>
  <si>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</si>
  <si>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</si>
  <si>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</si>
  <si>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</si>
  <si>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</si>
  <si>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</si>
  <si>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</si>
  <si>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</si>
  <si>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</si>
  <si>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</si>
  <si>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</si>
  <si>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</si>
  <si>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</si>
  <si>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</si>
  <si>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</si>
  <si>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</si>
  <si>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</si>
  <si>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</si>
  <si>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</si>
  <si>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</si>
  <si>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</si>
  <si>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</si>
  <si>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</si>
  <si>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</si>
  <si>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</si>
  <si>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</si>
  <si>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</si>
  <si>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</si>
  <si>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</si>
  <si>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</si>
  <si>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</si>
  <si>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</si>
  <si>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</si>
  <si>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</si>
  <si>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</si>
  <si>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</si>
  <si>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</si>
  <si>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</si>
  <si>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</si>
  <si>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</si>
  <si>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</si>
  <si>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</si>
  <si>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</si>
  <si>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</si>
  <si>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</si>
  <si>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</si>
  <si>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</si>
  <si>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</si>
  <si>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</si>
  <si>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</si>
  <si>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</si>
  <si>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</si>
  <si>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</si>
  <si>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</si>
  <si>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</si>
  <si>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</si>
  <si>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</si>
  <si>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</si>
  <si>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</si>
  <si>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</si>
  <si>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</si>
  <si>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</si>
  <si>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</si>
  <si>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</si>
  <si>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</si>
  <si>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</si>
  <si>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</si>
  <si>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</si>
  <si>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</si>
  <si>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</si>
  <si>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</si>
  <si>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</si>
  <si>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</si>
  <si>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</si>
  <si>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</si>
  <si>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</si>
  <si>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</si>
  <si>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</si>
  <si>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</si>
  <si>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</si>
  <si>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</si>
  <si>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</si>
  <si>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</si>
  <si>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</si>
  <si>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</si>
  <si>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</si>
  <si>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</si>
  <si>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</si>
  <si>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</si>
  <si>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</si>
  <si>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</si>
  <si>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</si>
  <si>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</si>
  <si>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</si>
  <si>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</si>
  <si>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</si>
  <si>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</si>
  <si>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</si>
  <si>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</si>
  <si>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</si>
  <si>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</si>
  <si>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</si>
  <si>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</si>
  <si>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</si>
  <si>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</si>
  <si>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</si>
  <si>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</si>
  <si>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</si>
  <si>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</si>
  <si>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</si>
  <si>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</si>
  <si>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</si>
  <si>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</si>
  <si>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</si>
  <si>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</si>
  <si>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</si>
  <si>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</si>
  <si>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</si>
  <si>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</si>
  <si>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</si>
  <si>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</si>
  <si>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</si>
  <si>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</si>
  <si>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</si>
  <si>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</si>
  <si>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</si>
  <si>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</si>
  <si>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</si>
  <si>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</si>
  <si>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</si>
  <si>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</si>
  <si>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</si>
  <si>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</si>
  <si>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</si>
  <si>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</si>
  <si>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</si>
  <si>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</si>
  <si>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</si>
  <si>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</si>
  <si>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</si>
  <si>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</si>
  <si>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</si>
  <si>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</si>
  <si>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</si>
  <si>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</si>
  <si>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</si>
  <si>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</si>
  <si>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</si>
  <si>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</si>
  <si>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</si>
  <si>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</si>
  <si>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</si>
  <si>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</si>
  <si>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</si>
  <si>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</si>
  <si>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</si>
  <si>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</si>
  <si>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</si>
  <si>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</si>
  <si>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</si>
  <si>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</si>
  <si>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</si>
  <si>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</si>
  <si>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</si>
  <si>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</si>
  <si>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</si>
  <si>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</si>
  <si>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</si>
  <si>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</si>
  <si>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</si>
  <si>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</si>
  <si>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</si>
  <si>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</si>
  <si>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</si>
  <si>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</si>
  <si>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</si>
  <si>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</si>
  <si>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</si>
  <si>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</si>
  <si>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</si>
  <si>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</si>
  <si>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</si>
  <si>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</si>
  <si>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</si>
  <si>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</si>
  <si>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</si>
  <si>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</si>
  <si>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</si>
  <si>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</si>
  <si>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</si>
  <si>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</si>
  <si>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</si>
  <si>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</si>
  <si>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</si>
  <si>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</si>
  <si>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</si>
  <si>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</si>
  <si>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</si>
  <si>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</si>
  <si>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</si>
  <si>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</si>
  <si>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</si>
  <si>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</si>
  <si>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</si>
  <si>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</si>
  <si>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</si>
  <si>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</si>
  <si>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</si>
  <si>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</si>
  <si>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</si>
  <si>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</si>
  <si>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</si>
  <si>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</si>
  <si>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</si>
  <si>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</si>
  <si>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</si>
  <si>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</si>
  <si>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</si>
  <si>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</si>
  <si>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</si>
  <si>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</si>
  <si>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</si>
  <si>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</si>
  <si>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</si>
  <si>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</si>
  <si>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</si>
  <si>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</si>
  <si>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</si>
  <si>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</si>
  <si>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</si>
  <si>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</si>
  <si>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</si>
  <si>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</si>
  <si>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</si>
  <si>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</si>
  <si>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</si>
  <si>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</si>
  <si>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</si>
  <si>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</si>
  <si>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</si>
  <si>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</si>
  <si>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</si>
  <si>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</si>
  <si>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</si>
  <si>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</si>
  <si>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</si>
  <si>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</si>
  <si>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</si>
  <si>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</si>
  <si>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</si>
  <si>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</si>
  <si>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</si>
  <si>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</si>
  <si>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</si>
  <si>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</si>
  <si>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</si>
  <si>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</si>
  <si>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</si>
  <si>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</si>
  <si>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</si>
  <si>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</si>
  <si>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</si>
  <si>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</si>
  <si>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</si>
  <si>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</si>
  <si>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</si>
  <si>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</si>
  <si>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</si>
  <si>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</si>
  <si>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</si>
  <si>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</si>
  <si>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</si>
  <si>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</si>
  <si>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</si>
  <si>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</si>
  <si>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</si>
  <si>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</si>
  <si>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</si>
  <si>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</si>
  <si>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</si>
  <si>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</si>
  <si>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</si>
  <si>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</si>
  <si>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</si>
  <si>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</si>
  <si>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</si>
  <si>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</si>
  <si>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</si>
  <si>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</si>
  <si>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</si>
  <si>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</si>
  <si>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</si>
  <si>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</si>
  <si>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</si>
  <si>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</si>
  <si>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</si>
  <si>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</si>
  <si>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</si>
  <si>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</si>
  <si>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</si>
  <si>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</si>
  <si>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</si>
  <si>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</si>
  <si>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</si>
  <si>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</si>
  <si>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</si>
  <si>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</si>
  <si>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</si>
  <si>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</si>
  <si>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</si>
  <si>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</si>
  <si>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</si>
  <si>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</si>
  <si>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</si>
  <si>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</si>
  <si>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</si>
  <si>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</si>
  <si>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</si>
  <si>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</si>
  <si>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</si>
  <si>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</si>
  <si>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</si>
  <si>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</si>
  <si>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</si>
  <si>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</si>
  <si>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</si>
  <si>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</si>
  <si>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</si>
  <si>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</si>
  <si>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</si>
  <si>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</si>
  <si>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</si>
  <si>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</si>
  <si>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</si>
  <si>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</si>
  <si>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</si>
  <si>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</si>
  <si>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</si>
  <si>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</si>
  <si>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</si>
  <si>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</si>
  <si>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</si>
  <si>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</si>
  <si>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</si>
  <si>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</si>
  <si>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</si>
  <si>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</si>
  <si>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</si>
  <si>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</si>
  <si>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</si>
  <si>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</si>
  <si>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</si>
  <si>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</si>
  <si>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</si>
  <si>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</si>
  <si>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</si>
  <si>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</si>
  <si>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</si>
  <si>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</si>
  <si>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</si>
  <si>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</si>
  <si>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</si>
  <si>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</si>
  <si>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</si>
  <si>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</si>
  <si>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</si>
  <si>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</si>
  <si>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</si>
  <si>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</si>
  <si>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</si>
  <si>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</si>
  <si>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</si>
  <si>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</si>
  <si>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</si>
  <si>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</si>
  <si>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</si>
  <si>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</si>
  <si>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</si>
  <si>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</si>
  <si>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</si>
  <si>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</si>
  <si>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</si>
  <si>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</si>
  <si>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</si>
  <si>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</si>
  <si>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</si>
  <si>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</si>
  <si>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</si>
  <si>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</si>
  <si>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</si>
  <si>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</si>
  <si>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</si>
  <si>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</si>
  <si>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</si>
  <si>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</si>
  <si>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</si>
  <si>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</si>
  <si>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</si>
  <si>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</si>
  <si>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</si>
  <si>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</si>
  <si>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</si>
  <si>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</si>
  <si>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</si>
  <si>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</si>
  <si>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</si>
  <si>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</si>
  <si>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</si>
  <si>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</si>
  <si>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</si>
  <si>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</si>
  <si>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</si>
  <si>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</si>
  <si>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</si>
  <si>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</si>
  <si>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</si>
  <si>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</si>
  <si>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</si>
  <si>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</si>
  <si>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</si>
  <si>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</si>
  <si>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</si>
  <si>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</si>
  <si>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</si>
  <si>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</si>
  <si>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</si>
  <si>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</si>
  <si>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</si>
  <si>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</si>
  <si>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</si>
  <si>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</si>
  <si>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</si>
  <si>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</si>
  <si>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</si>
  <si>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</si>
  <si>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</si>
  <si>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</si>
  <si>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</si>
  <si>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</si>
  <si>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</si>
  <si>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</si>
  <si>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</si>
  <si>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</si>
  <si>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</si>
  <si>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</si>
  <si>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</si>
  <si>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</si>
  <si>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</si>
  <si>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</si>
  <si>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</si>
  <si>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</si>
  <si>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</si>
  <si>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</si>
  <si>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</si>
  <si>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</si>
  <si>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</si>
  <si>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</si>
  <si>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</si>
  <si>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</si>
  <si>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</si>
  <si>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</si>
  <si>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</si>
  <si>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</si>
  <si>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</si>
  <si>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</si>
  <si>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</si>
  <si>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</si>
  <si>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</si>
  <si>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</si>
  <si>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</si>
  <si>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</si>
  <si>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</si>
  <si>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</si>
  <si>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</si>
  <si>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</si>
  <si>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</si>
  <si>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</si>
  <si>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</si>
  <si>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</si>
  <si>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</si>
  <si>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</si>
  <si>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</si>
  <si>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</si>
  <si>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</si>
  <si>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</si>
  <si>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</si>
  <si>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</si>
  <si>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</si>
  <si>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</si>
  <si>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</si>
  <si>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</si>
  <si>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</si>
  <si>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</si>
  <si>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</si>
  <si>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</si>
  <si>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</si>
  <si>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</si>
  <si>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</si>
  <si>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</si>
  <si>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</si>
  <si>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</si>
  <si>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</si>
  <si>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</si>
  <si>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</si>
  <si>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</si>
  <si>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</si>
  <si>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</si>
  <si>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</si>
  <si>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</si>
  <si>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</si>
  <si>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</si>
  <si>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</si>
  <si>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</si>
  <si>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</si>
  <si>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</si>
  <si>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</si>
  <si>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</si>
  <si>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</si>
  <si>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</si>
  <si>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</si>
  <si>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</si>
  <si>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</si>
  <si>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</si>
  <si>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</si>
  <si>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</si>
  <si>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</si>
  <si>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</si>
  <si>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</si>
  <si>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</si>
  <si>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</si>
  <si>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</si>
  <si>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</si>
  <si>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</si>
  <si>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</si>
  <si>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</si>
  <si>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</si>
  <si>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</si>
  <si>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</si>
  <si>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</si>
  <si>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</si>
  <si>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</si>
  <si>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</si>
  <si>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</si>
  <si>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</si>
  <si>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</si>
  <si>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</si>
  <si>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</si>
  <si>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</si>
  <si>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</si>
  <si>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</si>
  <si>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</si>
  <si>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</si>
  <si>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</si>
  <si>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</si>
  <si>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</si>
  <si>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</si>
  <si>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</si>
  <si>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</si>
  <si>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</si>
  <si>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</si>
  <si>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</si>
  <si>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</si>
  <si>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</si>
  <si>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</si>
  <si>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</si>
  <si>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</si>
  <si>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</si>
  <si>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</si>
  <si>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</si>
  <si>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</si>
  <si>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</si>
  <si>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</si>
  <si>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</si>
  <si>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</si>
  <si>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</si>
  <si>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</si>
  <si>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</si>
  <si>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</si>
  <si>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</si>
  <si>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</si>
  <si>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</si>
  <si>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</si>
  <si>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</si>
  <si>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</si>
  <si>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</si>
  <si>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</si>
  <si>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</si>
  <si>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</si>
  <si>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</si>
  <si>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</si>
  <si>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</si>
  <si>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</si>
  <si>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</si>
  <si>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</si>
  <si>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</si>
  <si>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</si>
  <si>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</si>
  <si>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</si>
  <si>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</si>
  <si>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</si>
  <si>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</si>
  <si>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</si>
  <si>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</si>
  <si>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</si>
  <si>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</si>
  <si>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</si>
  <si>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</si>
  <si>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</si>
  <si>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</si>
  <si>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</si>
  <si>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</si>
  <si>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</si>
  <si>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</si>
  <si>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</si>
  <si>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</si>
  <si>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</si>
  <si>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</si>
  <si>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</si>
  <si>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</si>
  <si>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</si>
  <si>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</si>
  <si>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</si>
  <si>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</si>
  <si>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</si>
  <si>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</si>
  <si>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</si>
  <si>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</si>
  <si>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</si>
  <si>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</si>
  <si>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</si>
  <si>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</si>
  <si>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</si>
  <si>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</si>
  <si>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</si>
  <si>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</si>
  <si>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</si>
  <si>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</si>
  <si>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</si>
  <si>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</si>
  <si>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</si>
  <si>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</si>
  <si>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</si>
  <si>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</si>
  <si>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</si>
  <si>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</si>
  <si>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</si>
  <si>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</si>
  <si>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</si>
  <si>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</si>
  <si>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</si>
  <si>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</si>
  <si>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</si>
  <si>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</si>
  <si>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</si>
  <si>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</si>
  <si>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</si>
  <si>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</si>
  <si>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</si>
  <si>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</si>
  <si>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</si>
  <si>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</si>
  <si>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</si>
  <si>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</si>
  <si>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</si>
  <si>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</si>
  <si>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</si>
  <si>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</si>
  <si>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</si>
  <si>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</si>
  <si>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</si>
  <si>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</si>
  <si>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</si>
  <si>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</si>
  <si>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</si>
  <si>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</si>
  <si>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</si>
  <si>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</si>
  <si>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</si>
  <si>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</si>
  <si>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</si>
  <si>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</si>
  <si>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</si>
  <si>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</si>
  <si>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</si>
  <si>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</si>
  <si>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</si>
  <si>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</si>
  <si>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</si>
  <si>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</si>
  <si>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</si>
  <si>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</si>
  <si>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</si>
  <si>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</si>
  <si>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</si>
  <si>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</si>
  <si>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</si>
  <si>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</si>
  <si>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</si>
  <si>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</si>
  <si>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</si>
  <si>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</si>
  <si>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</si>
  <si>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</si>
  <si>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</si>
  <si>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</si>
  <si>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</si>
  <si>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</si>
  <si>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</si>
  <si>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</si>
  <si>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</si>
  <si>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</si>
  <si>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</si>
  <si>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</si>
  <si>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</si>
  <si>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</si>
  <si>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</si>
  <si>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</si>
  <si>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</si>
  <si>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</si>
  <si>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</si>
  <si>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</si>
  <si>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</si>
  <si>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</si>
  <si>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</si>
  <si>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</si>
  <si>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</si>
  <si>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</si>
  <si>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</si>
  <si>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</si>
  <si>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</si>
  <si>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</si>
  <si>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</si>
  <si>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</si>
  <si>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</si>
  <si>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</si>
  <si>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</si>
  <si>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</si>
  <si>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</si>
  <si>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</si>
  <si>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</si>
  <si>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</si>
  <si>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</si>
  <si>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</si>
  <si>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</si>
  <si>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</si>
  <si>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</si>
  <si>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</si>
  <si>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</si>
  <si>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</si>
  <si>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</si>
  <si>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</si>
  <si>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</si>
  <si>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</si>
  <si>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</si>
  <si>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</si>
  <si>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</si>
  <si>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</si>
  <si>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</si>
  <si>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</si>
  <si>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</si>
  <si>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</si>
  <si>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</si>
  <si>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</si>
  <si>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</si>
  <si>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</si>
  <si>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</si>
  <si>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</si>
  <si>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</si>
  <si>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</si>
  <si>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</si>
  <si>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</si>
  <si>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</si>
  <si>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</si>
  <si>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</si>
  <si>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</si>
  <si>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</si>
  <si>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</si>
  <si>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</si>
  <si>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</si>
  <si>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</si>
  <si>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</si>
  <si>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</si>
  <si>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</si>
  <si>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</si>
  <si>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</si>
  <si>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</si>
  <si>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</si>
  <si>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</si>
  <si>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</si>
  <si>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</si>
  <si>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</si>
  <si>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</si>
  <si>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</si>
  <si>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</si>
  <si>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</si>
  <si>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</si>
  <si>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</si>
  <si>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</si>
  <si>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</si>
  <si>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</si>
  <si>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</si>
  <si>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</si>
  <si>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</si>
  <si>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</si>
  <si>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</si>
  <si>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</si>
  <si>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</si>
  <si>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</si>
  <si>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</si>
  <si>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</si>
  <si>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</si>
  <si>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</si>
  <si>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</si>
  <si>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</si>
  <si>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</si>
  <si>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</si>
  <si>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</si>
  <si>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</si>
  <si>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</si>
  <si>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</si>
  <si>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</si>
  <si>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</si>
  <si>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</si>
  <si>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</si>
  <si>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</si>
  <si>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</si>
  <si>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</si>
  <si>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</si>
  <si>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</si>
  <si>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</si>
  <si>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</si>
  <si>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</si>
  <si>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</si>
  <si>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</si>
  <si>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</si>
  <si>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</si>
  <si>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</si>
  <si>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</si>
  <si>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</si>
  <si>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</si>
  <si>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</si>
  <si>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</si>
  <si>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</si>
  <si>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</si>
  <si>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</si>
  <si>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</si>
  <si>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</si>
  <si>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</si>
  <si>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</si>
  <si>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</si>
  <si>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</si>
  <si>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</si>
  <si>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</si>
  <si>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</si>
  <si>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</si>
  <si>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</si>
  <si>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</si>
  <si>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</si>
  <si>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</si>
  <si>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</si>
  <si>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</si>
  <si>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</si>
  <si>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</si>
  <si>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</si>
  <si>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</si>
  <si>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</si>
  <si>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</si>
  <si>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</si>
  <si>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</si>
  <si>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</si>
  <si>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</si>
  <si>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</si>
  <si>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</si>
  <si>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</si>
  <si>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</si>
  <si>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</si>
  <si>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</si>
  <si>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</si>
  <si>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</si>
  <si>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</si>
  <si>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</si>
  <si>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</si>
  <si>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</si>
  <si>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</si>
  <si>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</si>
  <si>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</si>
  <si>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</si>
  <si>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</si>
  <si>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</si>
  <si>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</si>
  <si>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</si>
  <si>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</si>
  <si>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</si>
  <si>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</si>
  <si>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</si>
  <si>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</si>
  <si>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</si>
  <si>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</si>
  <si>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</si>
  <si>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</si>
  <si>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</si>
  <si>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</si>
  <si>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</si>
  <si>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</si>
  <si>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</si>
  <si>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</si>
  <si>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</si>
  <si>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</si>
  <si>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</si>
  <si>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</si>
  <si>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</si>
  <si>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</si>
  <si>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</si>
  <si>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</si>
  <si>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</si>
  <si>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</si>
  <si>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</si>
  <si>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</si>
  <si>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</si>
  <si>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</si>
  <si>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</si>
  <si>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</si>
  <si>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</si>
  <si>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</si>
  <si>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</si>
  <si>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</si>
  <si>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</si>
  <si>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</si>
  <si>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</si>
  <si>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</si>
  <si>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</si>
  <si>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</si>
  <si>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</si>
  <si>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</si>
  <si>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</si>
  <si>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</si>
  <si>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</si>
  <si>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</si>
  <si>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</si>
  <si>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</si>
  <si>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</si>
  <si>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</si>
  <si>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</si>
  <si>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</si>
  <si>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</si>
  <si>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</si>
  <si>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</si>
  <si>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</si>
  <si>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</si>
  <si>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</si>
  <si>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</si>
  <si>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</si>
  <si>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</si>
  <si>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</si>
  <si>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</si>
  <si>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</si>
  <si>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</si>
  <si>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</si>
  <si>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</si>
  <si>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</si>
  <si>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</si>
  <si>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</si>
  <si>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</si>
  <si>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</si>
  <si>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</si>
  <si>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</si>
  <si>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</si>
  <si>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</si>
  <si>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</si>
  <si>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</si>
  <si>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</si>
  <si>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</si>
  <si>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</si>
  <si>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</si>
  <si>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</si>
  <si>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</si>
  <si>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</si>
  <si>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</si>
  <si>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</si>
  <si>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</si>
  <si>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</si>
  <si>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</si>
  <si>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</si>
  <si>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</si>
  <si>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</si>
  <si>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</si>
  <si>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</si>
  <si>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</si>
  <si>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</si>
  <si>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</si>
  <si>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</si>
  <si>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</si>
  <si>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</si>
  <si>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</si>
  <si>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</si>
  <si>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</si>
  <si>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</si>
  <si>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</si>
  <si>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</si>
  <si>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</si>
  <si>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</si>
  <si>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</si>
  <si>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</si>
  <si>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</si>
  <si>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</si>
  <si>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</si>
  <si>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</si>
  <si>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</si>
  <si>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</si>
  <si>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</si>
  <si>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</si>
  <si>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</si>
  <si>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</si>
  <si>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</si>
  <si>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</si>
  <si>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</si>
  <si>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</si>
  <si>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</si>
  <si>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</si>
  <si>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</si>
  <si>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</si>
  <si>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</si>
  <si>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</si>
  <si>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</si>
  <si>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</si>
  <si>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</si>
  <si>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</si>
  <si>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</si>
  <si>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</si>
  <si>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</si>
  <si>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</si>
  <si>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</si>
  <si>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</si>
  <si>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</si>
  <si>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</si>
  <si>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</si>
  <si>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</si>
  <si>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</si>
  <si>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</si>
  <si>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</si>
  <si>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</si>
  <si>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</si>
  <si>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</si>
  <si>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</si>
  <si>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</si>
  <si>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</si>
  <si>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</si>
  <si>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</si>
  <si>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</si>
  <si>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</si>
  <si>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</si>
  <si>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</si>
  <si>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</si>
  <si>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</si>
  <si>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</si>
  <si>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</si>
  <si>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</si>
  <si>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</si>
  <si>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</si>
  <si>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</si>
  <si>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</si>
  <si>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</si>
  <si>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</si>
  <si>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</si>
  <si>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</si>
  <si>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</si>
  <si>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</si>
  <si>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</si>
  <si>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</si>
  <si>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</si>
  <si>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</si>
  <si>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</si>
  <si>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</si>
  <si>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</si>
  <si>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</si>
  <si>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</si>
  <si>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</si>
  <si>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</si>
  <si>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</si>
  <si>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</si>
  <si>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</si>
  <si>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</si>
  <si>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</si>
  <si>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</si>
  <si>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</si>
  <si>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</si>
  <si>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</si>
  <si>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</si>
  <si>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</si>
  <si>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</si>
  <si>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</si>
  <si>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</si>
  <si>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</si>
  <si>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</si>
  <si>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</si>
  <si>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</si>
  <si>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</si>
  <si>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</si>
  <si>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</si>
  <si>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</si>
  <si>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</si>
  <si>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</si>
  <si>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</si>
  <si>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</si>
  <si>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</si>
  <si>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</si>
  <si>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</si>
  <si>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</si>
  <si>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</si>
  <si>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</si>
  <si>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</si>
  <si>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</si>
  <si>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</si>
  <si>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</si>
  <si>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</si>
  <si>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</si>
  <si>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</si>
  <si>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</si>
  <si>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</si>
  <si>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</si>
  <si>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</si>
  <si>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</si>
  <si>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</si>
  <si>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</si>
  <si>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</si>
  <si>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</si>
  <si>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</si>
  <si>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</si>
  <si>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</si>
  <si>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</si>
  <si>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</si>
  <si>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</si>
  <si>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</si>
  <si>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</si>
  <si>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</si>
  <si>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</si>
  <si>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</si>
  <si>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</si>
  <si>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</si>
  <si>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</si>
  <si>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</si>
  <si>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</si>
  <si>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</si>
  <si>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</si>
  <si>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</si>
  <si>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</si>
  <si>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</si>
  <si>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</si>
  <si>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</si>
  <si>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</si>
  <si>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</si>
  <si>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</si>
  <si>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</si>
  <si>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</si>
  <si>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</si>
  <si>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</si>
  <si>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</si>
  <si>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</si>
  <si>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</si>
  <si>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</si>
  <si>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</si>
  <si>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</si>
  <si>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</si>
  <si>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</si>
  <si>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</si>
  <si>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</si>
  <si>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</si>
  <si>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</si>
  <si>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</si>
  <si>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</si>
  <si>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</si>
  <si>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</si>
  <si>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</si>
  <si>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</si>
  <si>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</si>
  <si>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</si>
  <si>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</si>
  <si>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</si>
  <si>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</si>
  <si>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</si>
  <si>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</si>
  <si>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</si>
  <si>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</si>
  <si>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</si>
  <si>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</si>
  <si>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</si>
  <si>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</si>
  <si>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</si>
  <si>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</si>
  <si>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</si>
  <si>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</si>
  <si>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</si>
  <si>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</si>
  <si>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</si>
  <si>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</si>
  <si>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</si>
  <si>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</si>
  <si>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</si>
  <si>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</si>
  <si>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</si>
  <si>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</si>
  <si>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</si>
  <si>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</si>
  <si>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</si>
  <si>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</si>
  <si>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</si>
  <si>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</si>
  <si>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</si>
  <si>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</si>
  <si>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</si>
  <si>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</si>
  <si>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</si>
  <si>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</si>
  <si>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</si>
  <si>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</si>
  <si>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</si>
  <si>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</si>
  <si>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</si>
  <si>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</si>
  <si>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</si>
  <si>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</si>
  <si>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</si>
  <si>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</si>
  <si>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</si>
  <si>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</si>
  <si>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</si>
  <si>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</si>
  <si>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</si>
  <si>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</si>
  <si>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</si>
  <si>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</si>
  <si>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</si>
  <si>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</si>
  <si>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</si>
  <si>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</si>
  <si>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</si>
  <si>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</si>
  <si>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</si>
  <si>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</si>
  <si>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</si>
  <si>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</si>
  <si>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</si>
  <si>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</si>
  <si>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</si>
  <si>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</si>
  <si>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</si>
  <si>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</si>
  <si>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</si>
  <si>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</si>
  <si>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</si>
  <si>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</si>
  <si>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</si>
  <si>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</si>
  <si>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</si>
  <si>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</si>
  <si>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</si>
  <si>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</si>
  <si>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</si>
  <si>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</si>
  <si>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</si>
  <si>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</si>
  <si>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</si>
  <si>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</si>
  <si>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</si>
  <si>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</si>
  <si>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</si>
  <si>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</si>
  <si>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</si>
  <si>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</si>
  <si>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</si>
  <si>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</si>
  <si>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</si>
  <si>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</si>
  <si>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</si>
  <si>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</si>
  <si>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</si>
  <si>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</si>
  <si>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</si>
  <si>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</si>
  <si>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</si>
  <si>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</si>
  <si>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</si>
  <si>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</si>
  <si>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</si>
  <si>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</si>
  <si>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</si>
  <si>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</si>
  <si>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</si>
  <si>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</si>
  <si>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</si>
  <si>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</si>
  <si>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</si>
  <si>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</si>
  <si>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</si>
  <si>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</si>
  <si>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</si>
  <si>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</si>
  <si>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</si>
  <si>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</si>
  <si>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</si>
  <si>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</si>
  <si>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</si>
  <si>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</si>
  <si>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</si>
  <si>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</si>
  <si>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</si>
  <si>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</si>
  <si>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</si>
  <si>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</si>
  <si>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</si>
  <si>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</si>
  <si>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</si>
  <si>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</si>
  <si>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</si>
  <si>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</si>
  <si>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</si>
  <si>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</si>
  <si>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</si>
  <si>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</si>
  <si>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</si>
  <si>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</si>
  <si>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</si>
  <si>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</si>
  <si>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</si>
  <si>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</si>
  <si>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</si>
  <si>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</si>
  <si>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</si>
  <si>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</si>
  <si>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</si>
  <si>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</si>
  <si>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</si>
  <si>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</si>
  <si>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</si>
  <si>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</si>
  <si>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</si>
  <si>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</si>
  <si>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</si>
  <si>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</si>
  <si>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</si>
  <si>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</si>
  <si>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</si>
  <si>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</si>
  <si>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</si>
  <si>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</si>
  <si>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</si>
  <si>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</si>
  <si>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</si>
  <si>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</si>
  <si>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</si>
  <si>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</si>
  <si>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</si>
  <si>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</si>
  <si>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</si>
  <si>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</si>
  <si>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</si>
  <si>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</si>
  <si>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</si>
  <si>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</si>
  <si>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</si>
  <si>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</si>
  <si>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</si>
  <si>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</si>
  <si>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</si>
  <si>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</si>
  <si>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</si>
  <si>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</si>
  <si>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</si>
  <si>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</si>
  <si>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</si>
  <si>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</si>
  <si>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</si>
  <si>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</si>
  <si>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</si>
  <si>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</si>
  <si>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</si>
  <si>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</si>
  <si>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</si>
  <si>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</si>
  <si>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</si>
  <si>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</si>
  <si>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</si>
  <si>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</si>
  <si>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</si>
  <si>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</si>
  <si>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</si>
  <si>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</si>
  <si>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</si>
  <si>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</si>
  <si>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</si>
  <si>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</si>
  <si>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</si>
  <si>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</si>
  <si>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</si>
  <si>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</si>
  <si>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</si>
  <si>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</si>
  <si>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</si>
  <si>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</si>
  <si>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</si>
  <si>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</si>
  <si>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</si>
  <si>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</si>
  <si>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</si>
  <si>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</si>
  <si>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</si>
  <si>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</si>
  <si>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</si>
  <si>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</si>
  <si>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</si>
  <si>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</si>
  <si>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</si>
  <si>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</si>
  <si>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</si>
  <si>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</si>
  <si>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</si>
  <si>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</si>
  <si>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</si>
  <si>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</si>
  <si>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</si>
  <si>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</si>
  <si>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</si>
  <si>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</si>
  <si>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</si>
  <si>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</si>
  <si>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</si>
  <si>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</si>
  <si>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</si>
  <si>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</si>
  <si>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</si>
  <si>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</si>
  <si>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</si>
  <si>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</si>
  <si>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</si>
  <si>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</si>
  <si>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</si>
  <si>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</si>
  <si>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</si>
  <si>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</si>
  <si>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</si>
  <si>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</si>
  <si>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</si>
  <si>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</si>
  <si>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</si>
  <si>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</si>
  <si>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</si>
  <si>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</si>
  <si>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</si>
  <si>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</si>
  <si>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</si>
  <si>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</si>
  <si>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</si>
  <si>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</si>
  <si>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</si>
  <si>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</si>
  <si>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</si>
  <si>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</si>
  <si>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</si>
  <si>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</si>
  <si>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</si>
  <si>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</si>
  <si>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</si>
  <si>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</si>
  <si>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</si>
  <si>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</si>
  <si>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</si>
  <si>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</si>
  <si>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</si>
  <si>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</si>
  <si>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</si>
  <si>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</si>
  <si>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</si>
  <si>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</si>
  <si>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</si>
  <si>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</si>
  <si>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</si>
  <si>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</si>
  <si>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</si>
  <si>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</si>
  <si>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</si>
  <si>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</si>
  <si>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</si>
  <si>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</si>
  <si>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</si>
  <si>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</si>
  <si>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</si>
  <si>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</si>
  <si>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</si>
  <si>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</si>
  <si>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</si>
  <si>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</si>
  <si>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</si>
  <si>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</si>
  <si>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</si>
  <si>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</si>
  <si>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</si>
  <si>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</si>
  <si>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</si>
  <si>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</si>
  <si>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</si>
  <si>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</si>
  <si>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</si>
  <si>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</si>
  <si>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</si>
  <si>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</si>
  <si>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</si>
  <si>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</si>
  <si>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</si>
  <si>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</si>
  <si>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</si>
  <si>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</si>
  <si>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</si>
  <si>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</si>
  <si>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</si>
  <si>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</si>
  <si>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</si>
  <si>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</si>
  <si>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</si>
  <si>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</si>
  <si>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</si>
  <si>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</si>
  <si>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</si>
  <si>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</si>
  <si>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</si>
  <si>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</si>
  <si>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</si>
  <si>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</si>
  <si>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</si>
  <si>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</si>
  <si>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</si>
  <si>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</si>
  <si>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</si>
  <si>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</si>
  <si>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</si>
  <si>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</si>
  <si>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</si>
  <si>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</si>
  <si>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</si>
  <si>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</si>
  <si>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</si>
  <si>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</si>
  <si>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</si>
  <si>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</si>
  <si>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</si>
  <si>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</si>
  <si>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</si>
  <si>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</si>
  <si>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</si>
  <si>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</si>
  <si>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</si>
  <si>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</si>
  <si>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</si>
  <si>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</si>
  <si>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</si>
  <si>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</si>
  <si>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</si>
  <si>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</si>
  <si>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</si>
  <si>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</si>
  <si>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</si>
  <si>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</si>
  <si>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</si>
  <si>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</si>
  <si>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</si>
  <si>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</si>
  <si>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</si>
  <si>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</si>
  <si>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</si>
  <si>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</si>
  <si>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</si>
  <si>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</si>
  <si>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</si>
  <si>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</si>
  <si>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</si>
  <si>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</si>
  <si>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</si>
  <si>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</si>
  <si>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</si>
  <si>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</si>
  <si>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</si>
  <si>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</si>
  <si>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</si>
  <si>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</si>
  <si>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</si>
  <si>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</si>
  <si>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</si>
  <si>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</si>
  <si>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</si>
  <si>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</si>
  <si>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</si>
  <si>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</si>
  <si>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</si>
  <si>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</si>
  <si>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</si>
  <si>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</si>
  <si>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</si>
  <si>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</si>
  <si>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</si>
  <si>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</si>
  <si>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</si>
  <si>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</si>
  <si>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</si>
  <si>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</si>
  <si>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</si>
  <si>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</si>
  <si>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</si>
  <si>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</si>
  <si>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</si>
  <si>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</si>
  <si>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</si>
  <si>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</si>
  <si>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</si>
  <si>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</si>
  <si>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</si>
  <si>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</si>
  <si>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</si>
  <si>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</si>
  <si>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</si>
  <si>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</si>
  <si>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</si>
  <si>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</si>
  <si>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</si>
  <si>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</si>
  <si>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</si>
  <si>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</si>
  <si>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</si>
  <si>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</si>
  <si>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</si>
  <si>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</si>
  <si>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</si>
  <si>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</si>
  <si>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</si>
  <si>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</si>
  <si>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</si>
  <si>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</si>
  <si>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</si>
  <si>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</si>
  <si>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</si>
  <si>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</si>
  <si>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</si>
  <si>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</si>
  <si>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</si>
  <si>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</si>
  <si>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</si>
  <si>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</si>
  <si>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</si>
  <si>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</si>
  <si>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</si>
  <si>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</si>
  <si>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</si>
  <si>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</si>
  <si>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</si>
  <si>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</si>
  <si>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</si>
  <si>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</si>
  <si>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</si>
  <si>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</si>
  <si>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</si>
  <si>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</si>
  <si>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</si>
  <si>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</si>
  <si>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</si>
  <si>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</si>
  <si>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</si>
  <si>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</si>
  <si>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</si>
  <si>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</si>
  <si>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</si>
  <si>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</si>
  <si>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</si>
  <si>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</si>
  <si>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</si>
  <si>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</si>
  <si>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</si>
  <si>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</si>
  <si>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</si>
  <si>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</si>
  <si>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</si>
  <si>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</si>
  <si>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</si>
  <si>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</si>
  <si>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</si>
  <si>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</si>
  <si>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</si>
  <si>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</si>
  <si>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</si>
  <si>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</si>
  <si>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</si>
  <si>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</si>
  <si>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</si>
  <si>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</si>
  <si>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</si>
  <si>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</si>
  <si>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</si>
  <si>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</si>
  <si>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</si>
  <si>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</si>
  <si>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</si>
  <si>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</si>
  <si>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</si>
  <si>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</si>
  <si>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</si>
  <si>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</si>
  <si>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</si>
  <si>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</si>
  <si>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</si>
  <si>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</si>
  <si>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</si>
  <si>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</si>
  <si>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</si>
  <si>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</si>
  <si>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</si>
  <si>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</si>
  <si>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</si>
  <si>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</si>
  <si>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</si>
  <si>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</si>
  <si>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</si>
  <si>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</si>
  <si>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</si>
  <si>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</si>
  <si>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</si>
  <si>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</si>
  <si>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</si>
  <si>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</si>
  <si>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</si>
  <si>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</si>
  <si>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</si>
  <si>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</si>
  <si>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</si>
  <si>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</si>
  <si>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</si>
  <si>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</si>
  <si>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</si>
  <si>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</si>
  <si>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</si>
  <si>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</si>
  <si>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</si>
  <si>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</si>
  <si>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</si>
  <si>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</si>
  <si>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</si>
  <si>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</si>
  <si>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</si>
  <si>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</si>
  <si>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</si>
  <si>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</si>
  <si>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</si>
  <si>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</si>
  <si>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</si>
  <si>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</si>
  <si>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</si>
  <si>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</si>
  <si>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</si>
  <si>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</si>
  <si>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</si>
  <si>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</si>
  <si>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</si>
  <si>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</si>
  <si>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</si>
  <si>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</si>
  <si>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</si>
  <si>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</si>
  <si>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</si>
  <si>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</si>
  <si>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</si>
  <si>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</si>
  <si>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</si>
  <si>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</si>
  <si>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</si>
  <si>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</si>
  <si>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</si>
  <si>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</si>
  <si>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</si>
  <si>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</si>
  <si>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</si>
  <si>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</si>
  <si>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</si>
  <si>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</si>
  <si>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</si>
  <si>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</si>
  <si>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</si>
  <si>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</si>
  <si>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</si>
  <si>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</si>
  <si>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</si>
  <si>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</si>
  <si>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</si>
  <si>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</si>
  <si>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</si>
  <si>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</si>
  <si>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</si>
  <si>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</si>
  <si>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</si>
  <si>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</si>
  <si>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</si>
  <si>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</si>
  <si>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</si>
  <si>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</si>
  <si>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</si>
  <si>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</si>
  <si>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</si>
  <si>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</si>
  <si>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</si>
  <si>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</si>
  <si>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</si>
  <si>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</si>
  <si>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</si>
  <si>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</si>
  <si>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</si>
  <si>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</si>
  <si>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</si>
  <si>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</si>
  <si>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</si>
  <si>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</si>
  <si>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</si>
  <si>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</si>
  <si>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</si>
  <si>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</si>
  <si>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</si>
  <si>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</si>
  <si>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</si>
  <si>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</si>
  <si>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</si>
  <si>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</si>
  <si>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</si>
  <si>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</si>
  <si>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</si>
  <si>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</si>
  <si>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</si>
  <si>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</si>
  <si>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</si>
  <si>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</si>
  <si>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</si>
  <si>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</si>
  <si>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</si>
  <si>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</si>
  <si>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</si>
  <si>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</si>
  <si>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</si>
  <si>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</si>
  <si>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</si>
  <si>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</si>
  <si>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</si>
  <si>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</si>
  <si>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</si>
  <si>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</si>
  <si>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</si>
  <si>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</si>
  <si>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</si>
  <si>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</si>
  <si>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</si>
  <si>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</si>
  <si>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</si>
  <si>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</si>
  <si>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</si>
  <si>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</si>
  <si>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</si>
  <si>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</si>
  <si>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</si>
  <si>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</si>
  <si>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</si>
  <si>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</si>
  <si>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</si>
  <si>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</si>
  <si>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</si>
  <si>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</si>
  <si>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</si>
  <si>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</si>
  <si>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</si>
  <si>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</si>
  <si>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</si>
  <si>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</si>
  <si>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</si>
  <si>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</si>
  <si>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</si>
  <si>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</si>
  <si>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</si>
  <si>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</si>
  <si>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</si>
  <si>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</si>
  <si>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</si>
  <si>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</si>
  <si>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</si>
  <si>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</si>
  <si>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</si>
  <si>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</si>
  <si>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</si>
  <si>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</si>
  <si>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</si>
  <si>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</si>
  <si>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</si>
  <si>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</si>
  <si>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</si>
  <si>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</si>
  <si>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</si>
  <si>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</si>
  <si>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</si>
  <si>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</si>
  <si>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</si>
  <si>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</si>
  <si>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</si>
  <si>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</si>
  <si>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</si>
  <si>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</si>
  <si>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</si>
  <si>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</si>
  <si>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</si>
  <si>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</si>
  <si>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</si>
  <si>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</si>
  <si>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</si>
  <si>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</si>
  <si>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</si>
  <si>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</si>
  <si>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</si>
  <si>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</si>
  <si>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</si>
  <si>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</si>
  <si>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</si>
  <si>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</si>
  <si>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</si>
  <si>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</si>
  <si>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</si>
  <si>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</si>
  <si>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</si>
  <si>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</si>
  <si>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</si>
  <si>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</si>
  <si>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</si>
  <si>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</si>
  <si>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</si>
  <si>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</si>
  <si>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</si>
  <si>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</si>
  <si>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</si>
  <si>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</si>
  <si>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</si>
  <si>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</si>
  <si>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</si>
  <si>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</si>
  <si>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</si>
  <si>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</si>
  <si>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</si>
  <si>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</si>
  <si>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</si>
  <si>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</si>
  <si>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</si>
  <si>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</si>
  <si>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</si>
  <si>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</si>
  <si>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</si>
  <si>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</si>
  <si>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</si>
  <si>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</si>
  <si>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</si>
  <si>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</si>
  <si>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</si>
  <si>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</si>
  <si>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</si>
  <si>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</si>
  <si>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</si>
  <si>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</si>
  <si>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</si>
  <si>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</si>
  <si>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</si>
  <si>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</si>
  <si>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</si>
  <si>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</si>
  <si>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</si>
  <si>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</si>
  <si>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</si>
  <si>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</si>
  <si>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</si>
  <si>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</si>
  <si>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</si>
  <si>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</si>
  <si>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</si>
  <si>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</si>
  <si>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</si>
  <si>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</si>
  <si>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</si>
  <si>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</si>
  <si>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</si>
  <si>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</si>
  <si>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</si>
  <si>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</si>
  <si>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</si>
  <si>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</si>
  <si>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</si>
  <si>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</si>
  <si>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</si>
  <si>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</si>
  <si>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</si>
  <si>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</si>
  <si>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</si>
  <si>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</si>
  <si>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</si>
  <si>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</si>
  <si>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</si>
  <si>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</si>
  <si>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</si>
  <si>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</si>
  <si>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</si>
  <si>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</si>
  <si>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</si>
  <si>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</si>
  <si>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</si>
  <si>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</si>
  <si>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</si>
  <si>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</si>
  <si>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</si>
  <si>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</si>
  <si>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</si>
  <si>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</si>
  <si>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</si>
  <si>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</si>
  <si>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</si>
  <si>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</si>
  <si>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</si>
  <si>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</si>
  <si>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</si>
  <si>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</si>
  <si>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</si>
  <si>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</si>
  <si>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</si>
  <si>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</si>
  <si>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</si>
  <si>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</si>
  <si>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</si>
  <si>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</si>
  <si>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</si>
  <si>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</si>
  <si>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</si>
  <si>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</si>
  <si>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</si>
  <si>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</si>
  <si>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</si>
  <si>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</si>
  <si>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</si>
  <si>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</si>
  <si>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</si>
  <si>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</si>
  <si>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</si>
  <si>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</si>
  <si>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</si>
  <si>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</si>
  <si>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</si>
  <si>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</si>
  <si>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</si>
  <si>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</si>
  <si>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</si>
  <si>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</si>
  <si>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</si>
  <si>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</si>
  <si>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</si>
  <si>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</si>
  <si>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</si>
  <si>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</si>
  <si>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</si>
  <si>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</si>
  <si>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</si>
  <si>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</si>
  <si>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</si>
  <si>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</si>
  <si>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</si>
  <si>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</si>
  <si>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</si>
  <si>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</si>
  <si>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</si>
  <si>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</si>
  <si>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</si>
  <si>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</si>
  <si>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</si>
  <si>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</si>
  <si>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</si>
  <si>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</si>
  <si>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</si>
  <si>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</si>
  <si>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</si>
  <si>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</si>
  <si>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</si>
  <si>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</si>
  <si>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</si>
  <si>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</si>
  <si>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</si>
  <si>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</si>
  <si>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</si>
  <si>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</si>
  <si>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</si>
  <si>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</si>
  <si>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</si>
  <si>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</si>
  <si>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</si>
  <si>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</si>
  <si>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</si>
  <si>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</si>
  <si>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</si>
  <si>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</si>
  <si>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</si>
  <si>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</si>
  <si>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</si>
  <si>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</si>
  <si>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</si>
  <si>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</si>
  <si>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</si>
  <si>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</si>
  <si>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</si>
  <si>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</si>
  <si>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</si>
  <si>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</si>
  <si>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</si>
  <si>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</si>
  <si>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</si>
  <si>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</si>
  <si>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</si>
  <si>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</si>
  <si>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</si>
  <si>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</si>
  <si>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</si>
  <si>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</si>
  <si>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</si>
  <si>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</si>
  <si>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</si>
  <si>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</si>
  <si>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</si>
  <si>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</si>
  <si>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</si>
  <si>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</si>
  <si>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</si>
  <si>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</si>
  <si>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</si>
  <si>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</si>
  <si>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</si>
  <si>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</si>
  <si>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</si>
  <si>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</si>
  <si>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</si>
  <si>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</si>
  <si>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</si>
  <si>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</si>
  <si>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</si>
  <si>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</si>
  <si>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</si>
  <si>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</si>
  <si>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</si>
  <si>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</si>
  <si>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</si>
  <si>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</si>
  <si>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</si>
  <si>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</si>
  <si>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</si>
  <si>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</si>
  <si>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</si>
  <si>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</si>
  <si>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</si>
  <si>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</si>
  <si>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</si>
  <si>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</si>
  <si>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</si>
  <si>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</si>
  <si>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</si>
  <si>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</si>
  <si>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</si>
  <si>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</si>
  <si>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</si>
  <si>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</si>
  <si>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</si>
  <si>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</si>
  <si>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</si>
  <si>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</si>
  <si>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</si>
  <si>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</si>
  <si>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</si>
  <si>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</si>
  <si>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</si>
  <si>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</si>
  <si>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</si>
  <si>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</si>
  <si>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</si>
  <si>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</si>
  <si>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</si>
  <si>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</si>
  <si>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</si>
  <si>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</si>
  <si>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</si>
  <si>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</si>
  <si>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</si>
  <si>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</si>
  <si>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</si>
  <si>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</si>
  <si>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</si>
  <si>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</si>
  <si>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</si>
  <si>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</si>
  <si>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</si>
  <si>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</si>
  <si>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</si>
  <si>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</si>
  <si>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</si>
  <si>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</si>
  <si>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</si>
  <si>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</si>
  <si>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</si>
  <si>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</si>
  <si>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</si>
  <si>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</si>
  <si>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</si>
  <si>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</si>
  <si>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</si>
  <si>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</si>
  <si>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</si>
  <si>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</si>
  <si>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</si>
  <si>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</si>
  <si>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</si>
  <si>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</si>
  <si>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</si>
  <si>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</si>
  <si>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</si>
  <si>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</si>
  <si>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</si>
  <si>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</si>
  <si>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</si>
  <si>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</si>
  <si>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</si>
  <si>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</si>
  <si>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</si>
  <si>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</si>
  <si>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</si>
  <si>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</si>
  <si>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</si>
  <si>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</si>
  <si>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</si>
  <si>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</si>
  <si>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</si>
  <si>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</si>
  <si>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</si>
  <si>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</si>
  <si>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</si>
  <si>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</si>
  <si>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</si>
  <si>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</si>
  <si>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</si>
  <si>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</si>
  <si>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</si>
  <si>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</si>
  <si>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</si>
  <si>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</si>
  <si>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</si>
  <si>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</si>
  <si>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</si>
  <si>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</si>
  <si>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</si>
  <si>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</si>
  <si>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</si>
  <si>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</si>
  <si>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</si>
  <si>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</si>
  <si>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</si>
  <si>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</si>
  <si>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</si>
  <si>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</si>
  <si>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</si>
  <si>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</si>
  <si>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</si>
  <si>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</si>
  <si>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</si>
  <si>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</si>
  <si>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</si>
  <si>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</si>
  <si>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</si>
  <si>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</si>
  <si>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</si>
  <si>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</si>
  <si>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</si>
  <si>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</si>
  <si>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</si>
  <si>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</si>
  <si>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</si>
  <si>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</si>
  <si>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</si>
  <si>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</si>
  <si>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</si>
  <si>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</si>
  <si>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</si>
  <si>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</si>
  <si>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</si>
  <si>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</si>
  <si>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</si>
  <si>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</si>
  <si>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</si>
  <si>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</si>
  <si>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</si>
  <si>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</si>
  <si>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</si>
  <si>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</si>
  <si>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</si>
  <si>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</si>
  <si>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</si>
  <si>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</si>
  <si>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</si>
  <si>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</si>
  <si>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</si>
  <si>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</si>
  <si>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</si>
  <si>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</si>
  <si>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</si>
  <si>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</si>
  <si>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</si>
  <si>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</si>
  <si>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</si>
  <si>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</si>
  <si>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</si>
  <si>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</si>
  <si>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</si>
  <si>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</si>
  <si>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</si>
  <si>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</si>
  <si>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</si>
  <si>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</si>
  <si>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</si>
  <si>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</si>
  <si>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</si>
  <si>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</si>
  <si>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</si>
  <si>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</si>
  <si>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</si>
  <si>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</si>
  <si>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</si>
  <si>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</si>
  <si>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</si>
  <si>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</si>
  <si>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</si>
  <si>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</si>
  <si>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</si>
  <si>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</si>
  <si>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</si>
  <si>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</si>
  <si>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</si>
  <si>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</si>
  <si>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</si>
  <si>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</si>
  <si>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</si>
  <si>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</si>
  <si>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</si>
  <si>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</si>
  <si>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</si>
  <si>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</si>
  <si>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</si>
  <si>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</si>
  <si>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</si>
  <si>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</si>
  <si>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</si>
  <si>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</si>
  <si>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</si>
  <si>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</si>
  <si>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</si>
  <si>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</si>
  <si>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</si>
  <si>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</si>
  <si>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</si>
  <si>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</si>
  <si>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</si>
  <si>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</si>
  <si>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</si>
  <si>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</si>
  <si>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</si>
  <si>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</si>
  <si>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</si>
  <si>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</si>
  <si>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</si>
  <si>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</si>
  <si>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</si>
  <si>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</si>
  <si>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</si>
  <si>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</si>
  <si>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</si>
  <si>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</si>
  <si>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</si>
  <si>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</si>
  <si>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</si>
  <si>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</si>
  <si>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</si>
  <si>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</si>
  <si>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</si>
  <si>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</si>
  <si>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</si>
  <si>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</si>
  <si>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</si>
  <si>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</si>
  <si>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</si>
  <si>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</si>
  <si>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</si>
  <si>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</si>
  <si>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</si>
  <si>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</si>
  <si>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</si>
  <si>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</si>
  <si>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</si>
  <si>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</si>
  <si>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</si>
  <si>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</si>
  <si>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</si>
  <si>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</si>
  <si>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</si>
  <si>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</si>
  <si>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</si>
  <si>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</si>
  <si>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</si>
  <si>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</si>
  <si>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</si>
  <si>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</si>
  <si>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</si>
  <si>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</si>
  <si>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</si>
  <si>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</si>
  <si>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</si>
  <si>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</si>
  <si>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</si>
  <si>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</si>
  <si>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</si>
  <si>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</si>
  <si>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</si>
  <si>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</si>
  <si>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</si>
  <si>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</si>
  <si>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</si>
  <si>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</si>
  <si>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</si>
  <si>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</si>
  <si>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</si>
  <si>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</si>
  <si>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</si>
  <si>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</si>
  <si>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</si>
  <si>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</si>
  <si>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</si>
  <si>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</si>
  <si>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</si>
  <si>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</si>
  <si>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</si>
  <si>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</si>
  <si>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</si>
  <si>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</si>
  <si>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</si>
  <si>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</si>
  <si>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</si>
  <si>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</si>
  <si>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</si>
  <si>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</si>
  <si>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</si>
  <si>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</si>
  <si>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</si>
  <si>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</si>
  <si>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</si>
  <si>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</si>
  <si>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</si>
  <si>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</si>
  <si>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</si>
  <si>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</si>
  <si>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</si>
  <si>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</si>
  <si>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</si>
  <si>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</si>
  <si>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</si>
  <si>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</si>
  <si>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</si>
  <si>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</si>
  <si>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</si>
  <si>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</si>
  <si>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</si>
  <si>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</si>
  <si>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</si>
  <si>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</si>
  <si>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</si>
  <si>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</si>
  <si>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</si>
  <si>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</si>
  <si>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</si>
  <si>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</si>
  <si>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</si>
  <si>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</si>
  <si>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</si>
  <si>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</si>
  <si>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</si>
  <si>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</si>
  <si>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</si>
  <si>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</si>
  <si>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</si>
  <si>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</si>
  <si>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</si>
  <si>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</si>
  <si>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</si>
  <si>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</si>
  <si>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</si>
  <si>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</si>
  <si>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</si>
  <si>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</si>
  <si>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</si>
  <si>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</si>
  <si>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</si>
  <si>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</si>
  <si>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</si>
  <si>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</si>
  <si>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</si>
  <si>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</si>
  <si>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</si>
  <si>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</si>
  <si>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</si>
  <si>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</si>
  <si>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</si>
  <si>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</si>
  <si>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</si>
  <si>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</si>
  <si>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</si>
  <si>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</si>
  <si>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</si>
  <si>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</si>
  <si>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</si>
  <si>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</si>
  <si>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</si>
  <si>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</si>
  <si>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</si>
  <si>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</si>
  <si>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</si>
  <si>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</si>
  <si>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</si>
  <si>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</si>
  <si>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</si>
  <si>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</si>
  <si>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</si>
  <si>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</si>
  <si>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</si>
  <si>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</si>
  <si>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</si>
  <si>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</si>
  <si>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</si>
  <si>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</si>
  <si>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</si>
  <si>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</si>
  <si>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</si>
  <si>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</si>
  <si>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</si>
  <si>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</si>
  <si>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</si>
  <si>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</si>
  <si>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</si>
  <si>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</si>
  <si>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</si>
  <si>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</si>
  <si>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</si>
  <si>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</si>
  <si>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</si>
  <si>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</si>
  <si>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</si>
  <si>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</si>
  <si>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</si>
  <si>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</si>
  <si>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</si>
  <si>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</si>
  <si>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</si>
  <si>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</si>
  <si>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</si>
  <si>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</si>
  <si>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</si>
  <si>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</si>
  <si>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</si>
  <si>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</si>
  <si>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</si>
  <si>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</si>
  <si>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</si>
  <si>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</si>
  <si>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</si>
  <si>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</si>
  <si>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</si>
  <si>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</si>
  <si>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</si>
  <si>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</si>
  <si>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</si>
  <si>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</si>
  <si>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</si>
  <si>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</si>
  <si>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</si>
  <si>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</si>
  <si>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</si>
  <si>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</si>
  <si>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</si>
  <si>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</si>
  <si>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</si>
  <si>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</si>
  <si>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</si>
  <si>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</si>
  <si>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</si>
  <si>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</si>
  <si>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</si>
  <si>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</si>
  <si>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</si>
  <si>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</si>
  <si>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</si>
  <si>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</si>
  <si>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</si>
  <si>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</si>
  <si>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</si>
  <si>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</si>
  <si>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</si>
  <si>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</si>
  <si>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</si>
  <si>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</si>
  <si>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</si>
  <si>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</si>
  <si>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</si>
  <si>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</si>
  <si>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</si>
  <si>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</si>
  <si>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</si>
  <si>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</si>
  <si>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</si>
  <si>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</si>
  <si>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</si>
  <si>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</si>
  <si>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</si>
  <si>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</si>
  <si>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</si>
  <si>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</si>
  <si>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</si>
  <si>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</si>
  <si>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</si>
  <si>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</si>
  <si>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</si>
  <si>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</si>
  <si>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</si>
  <si>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</si>
  <si>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</si>
  <si>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</si>
  <si>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</si>
  <si>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</si>
  <si>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</si>
  <si>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</si>
  <si>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</si>
  <si>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</si>
  <si>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</si>
  <si>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</si>
  <si>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</si>
  <si>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</si>
  <si>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</si>
  <si>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</si>
  <si>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</si>
  <si>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</si>
  <si>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</si>
  <si>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</si>
  <si>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</si>
  <si>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</si>
  <si>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</si>
  <si>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</si>
  <si>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</si>
  <si>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</si>
  <si>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</si>
  <si>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</si>
  <si>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</si>
  <si>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</si>
  <si>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</si>
  <si>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</si>
  <si>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</si>
  <si>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</si>
  <si>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</si>
  <si>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</si>
  <si>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</si>
  <si>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</si>
  <si>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</si>
  <si>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</si>
  <si>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</si>
  <si>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</si>
  <si>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</si>
  <si>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</si>
  <si>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</si>
  <si>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</si>
  <si>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</si>
  <si>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</si>
  <si>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</si>
  <si>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</si>
  <si>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</si>
  <si>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</si>
  <si>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</si>
  <si>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</si>
  <si>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</si>
  <si>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</si>
  <si>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</si>
  <si>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</si>
  <si>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</si>
  <si>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</si>
  <si>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</si>
  <si>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</si>
  <si>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</si>
  <si>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</si>
  <si>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</si>
  <si>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</si>
  <si>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</si>
  <si>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</si>
  <si>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</si>
  <si>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</si>
  <si>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</si>
  <si>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</si>
  <si>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</si>
  <si>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</si>
  <si>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</si>
  <si>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</si>
  <si>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</si>
  <si>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</si>
  <si>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</si>
  <si>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</si>
  <si>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</si>
  <si>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</si>
  <si>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</si>
  <si>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</si>
  <si>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</si>
  <si>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</si>
  <si>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</si>
  <si>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</si>
  <si>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</si>
  <si>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</si>
  <si>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</si>
  <si>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</si>
  <si>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</si>
  <si>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</si>
  <si>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</si>
  <si>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</si>
  <si>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</si>
  <si>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</si>
  <si>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</si>
  <si>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</si>
  <si>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</si>
  <si>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</si>
  <si>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</si>
  <si>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</si>
  <si>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</si>
  <si>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</si>
  <si>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</si>
  <si>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</si>
  <si>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</si>
  <si>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</si>
  <si>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</si>
  <si>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</si>
  <si>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</si>
  <si>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</si>
  <si>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</si>
  <si>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</si>
  <si>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</si>
  <si>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</si>
  <si>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</si>
  <si>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</si>
  <si>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</si>
  <si>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</si>
  <si>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</si>
  <si>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</si>
  <si>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</si>
  <si>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</si>
  <si>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</si>
  <si>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</si>
  <si>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</si>
  <si>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</si>
  <si>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</si>
  <si>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</si>
  <si>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</si>
  <si>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</si>
  <si>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</si>
  <si>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</si>
  <si>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</si>
  <si>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</si>
  <si>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</si>
  <si>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</si>
  <si>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</si>
  <si>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</si>
  <si>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</si>
  <si>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</si>
  <si>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</si>
  <si>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</si>
  <si>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</si>
  <si>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</si>
  <si>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</si>
  <si>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</si>
  <si>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</si>
  <si>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</si>
  <si>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</si>
  <si>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</si>
  <si>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</si>
  <si>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</si>
  <si>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</si>
  <si>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</si>
  <si>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</si>
  <si>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</si>
  <si>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</si>
  <si>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</si>
  <si>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</si>
  <si>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</si>
  <si>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</si>
  <si>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</si>
  <si>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</si>
  <si>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</si>
  <si>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</si>
  <si>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</si>
  <si>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</si>
  <si>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</si>
  <si>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</si>
  <si>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</si>
  <si>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</si>
  <si>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</si>
  <si>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</si>
  <si>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</si>
  <si>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</si>
  <si>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</si>
  <si>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</si>
  <si>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</si>
  <si>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</si>
  <si>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</si>
  <si>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</si>
  <si>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</si>
  <si>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</si>
  <si>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</si>
  <si>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</si>
  <si>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</si>
  <si>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</si>
  <si>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</si>
  <si>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</si>
  <si>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</si>
  <si>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</si>
  <si>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</si>
  <si>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</si>
  <si>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</si>
  <si>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</si>
  <si>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</si>
  <si>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</si>
  <si>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</si>
  <si>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</si>
  <si>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</si>
  <si>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</si>
  <si>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</si>
  <si>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</si>
  <si>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</si>
  <si>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</si>
  <si>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</si>
  <si>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</si>
  <si>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</si>
  <si>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</si>
  <si>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</si>
  <si>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</si>
  <si>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</si>
  <si>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</si>
  <si>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</si>
  <si>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</si>
  <si>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</si>
  <si>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</si>
  <si>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</si>
  <si>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</si>
  <si>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</si>
  <si>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</si>
  <si>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</si>
  <si>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</si>
  <si>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</si>
  <si>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</si>
  <si>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</si>
  <si>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</si>
  <si>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</si>
  <si>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</si>
  <si>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</si>
  <si>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</si>
  <si>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</si>
  <si>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</si>
  <si>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</si>
  <si>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</si>
  <si>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</si>
  <si>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</si>
  <si>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</si>
  <si>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</si>
  <si>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</si>
  <si>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</si>
  <si>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</si>
  <si>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</si>
  <si>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</si>
  <si>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</si>
  <si>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</si>
  <si>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</si>
  <si>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</si>
  <si>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</si>
  <si>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</si>
  <si>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</si>
  <si>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</si>
  <si>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</si>
  <si>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</si>
  <si>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</si>
  <si>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</si>
  <si>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</si>
  <si>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</si>
  <si>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</si>
  <si>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</si>
  <si>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</si>
  <si>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</si>
  <si>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</si>
  <si>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</si>
  <si>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</si>
  <si>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</si>
  <si>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</si>
  <si>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</si>
  <si>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</si>
  <si>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</si>
  <si>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</si>
  <si>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</si>
  <si>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</si>
  <si>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</si>
  <si>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</si>
  <si>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</si>
  <si>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</si>
  <si>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</si>
  <si>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</si>
  <si>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</si>
  <si>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</si>
  <si>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</si>
  <si>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</si>
  <si>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</si>
  <si>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</si>
  <si>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</si>
  <si>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</si>
  <si>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</si>
  <si>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</si>
  <si>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</si>
  <si>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</si>
  <si>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</si>
  <si>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</si>
  <si>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</si>
  <si>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</si>
  <si>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</si>
  <si>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</si>
  <si>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</si>
  <si>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</si>
  <si>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</si>
  <si>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</si>
  <si>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</si>
  <si>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</si>
  <si>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</si>
  <si>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</si>
  <si>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</si>
  <si>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</si>
  <si>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</si>
  <si>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</si>
  <si>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</si>
  <si>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</si>
  <si>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</si>
  <si>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</si>
  <si>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</si>
  <si>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</si>
  <si>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</si>
  <si>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</si>
  <si>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</si>
  <si>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</si>
  <si>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</si>
  <si>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</si>
  <si>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</si>
  <si>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</si>
  <si>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</si>
  <si>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</si>
  <si>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</si>
  <si>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</si>
  <si>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</si>
  <si>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</si>
  <si>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</si>
  <si>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</si>
  <si>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</si>
  <si>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</si>
  <si>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</si>
  <si>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</si>
  <si>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</si>
  <si>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</si>
  <si>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</si>
  <si>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</si>
  <si>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</si>
  <si>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</si>
  <si>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</si>
  <si>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</si>
  <si>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</si>
  <si>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</si>
  <si>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</si>
  <si>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</si>
  <si>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</si>
  <si>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</si>
  <si>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</si>
  <si>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</si>
  <si>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</si>
  <si>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</si>
  <si>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</si>
  <si>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</si>
  <si>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</si>
  <si>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</si>
  <si>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</si>
  <si>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</si>
  <si>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</si>
  <si>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</si>
  <si>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</si>
  <si>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</si>
  <si>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</si>
  <si>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</si>
  <si>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</si>
  <si>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</si>
  <si>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</si>
  <si>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</si>
  <si>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</si>
  <si>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</si>
  <si>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</si>
  <si>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</si>
  <si>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</si>
  <si>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</si>
  <si>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</si>
  <si>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</si>
  <si>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</si>
  <si>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</si>
  <si>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</si>
  <si>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</si>
  <si>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</si>
  <si>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</si>
  <si>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</si>
  <si>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</si>
  <si>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</si>
  <si>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</si>
  <si>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</si>
  <si>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</si>
  <si>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</si>
  <si>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</si>
  <si>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</si>
  <si>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</si>
  <si>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</si>
  <si>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</si>
  <si>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</si>
  <si>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</si>
  <si>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</si>
  <si>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</si>
  <si>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</si>
  <si>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</si>
  <si>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</si>
  <si>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</si>
  <si>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</si>
  <si>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</si>
  <si>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</si>
  <si>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</si>
  <si>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</si>
  <si>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</si>
  <si>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</si>
  <si>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</si>
  <si>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</si>
  <si>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</si>
  <si>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</si>
  <si>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</si>
  <si>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</si>
  <si>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</si>
  <si>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</si>
  <si>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</si>
  <si>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</si>
  <si>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</si>
  <si>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</si>
  <si>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</si>
  <si>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</si>
  <si>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</si>
  <si>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</si>
  <si>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</si>
  <si>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</si>
  <si>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</si>
  <si>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</si>
  <si>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</si>
  <si>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</si>
  <si>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</si>
  <si>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</si>
  <si>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</si>
  <si>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</si>
  <si>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</si>
  <si>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</si>
  <si>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</si>
  <si>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</si>
  <si>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</si>
  <si>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</si>
  <si>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</si>
  <si>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</si>
  <si>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</si>
  <si>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</si>
  <si>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</si>
  <si>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</si>
  <si>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</si>
  <si>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</si>
  <si>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</si>
  <si>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</si>
  <si>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</si>
  <si>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</si>
  <si>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</si>
  <si>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</si>
  <si>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</si>
  <si>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</si>
  <si>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</si>
  <si>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</si>
  <si>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</si>
  <si>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</si>
  <si>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</si>
  <si>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</si>
  <si>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</si>
  <si>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</si>
  <si>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</si>
  <si>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</si>
  <si>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</si>
  <si>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</si>
  <si>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</si>
  <si>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</si>
  <si>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</si>
  <si>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</si>
  <si>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</si>
  <si>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</si>
  <si>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</si>
  <si>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</si>
  <si>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</si>
  <si>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</si>
  <si>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</si>
  <si>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</si>
  <si>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</si>
  <si>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</si>
  <si>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</si>
  <si>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</si>
  <si>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</si>
  <si>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</si>
  <si>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</si>
  <si>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</si>
  <si>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</si>
  <si>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</si>
  <si>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</si>
  <si>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</si>
  <si>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</si>
  <si>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</si>
  <si>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</si>
  <si>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</si>
  <si>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</si>
  <si>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</si>
  <si>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</si>
  <si>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</si>
  <si>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</si>
  <si>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</si>
  <si>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</si>
  <si>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</si>
  <si>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</si>
  <si>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</si>
  <si>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</si>
  <si>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</si>
  <si>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</si>
  <si>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</si>
  <si>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</si>
  <si>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</si>
  <si>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</si>
  <si>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</si>
  <si>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</si>
  <si>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</si>
  <si>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</si>
  <si>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</si>
  <si>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</si>
  <si>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</si>
  <si>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</si>
  <si>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</si>
  <si>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</si>
  <si>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</si>
  <si>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</si>
  <si>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</si>
  <si>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</si>
  <si>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</si>
  <si>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</si>
  <si>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</si>
  <si>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</si>
  <si>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</si>
  <si>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</si>
  <si>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</si>
  <si>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</si>
  <si>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</si>
  <si>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</si>
  <si>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</si>
  <si>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</si>
  <si>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</si>
  <si>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</si>
  <si>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</si>
  <si>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</si>
  <si>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</si>
  <si>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</si>
  <si>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</si>
  <si>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</si>
  <si>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</si>
  <si>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</si>
  <si>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</si>
  <si>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</si>
  <si>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</si>
  <si>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</si>
  <si>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</si>
  <si>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</si>
  <si>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</si>
  <si>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</si>
  <si>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</si>
  <si>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</si>
  <si>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</si>
  <si>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</si>
  <si>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</si>
  <si>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</si>
  <si>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</si>
  <si>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</si>
  <si>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</si>
  <si>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</si>
  <si>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</si>
  <si>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</si>
  <si>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</si>
  <si>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</si>
  <si>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</si>
  <si>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</si>
  <si>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</si>
  <si>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</si>
  <si>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</si>
  <si>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</si>
  <si>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</si>
  <si>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</si>
  <si>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</si>
  <si>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</si>
  <si>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</si>
  <si>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</si>
  <si>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</si>
  <si>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</si>
  <si>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</si>
  <si>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</si>
  <si>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</si>
  <si>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</si>
  <si>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</si>
  <si>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</si>
  <si>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</si>
  <si>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</si>
  <si>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</si>
  <si>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</si>
  <si>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</si>
  <si>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</si>
  <si>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</si>
  <si>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</si>
  <si>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</si>
  <si>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</si>
  <si>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</si>
  <si>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</si>
  <si>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</si>
  <si>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</si>
  <si>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</si>
  <si>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</si>
  <si>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</si>
  <si>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</si>
  <si>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</si>
  <si>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</si>
  <si>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</si>
  <si>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</si>
  <si>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</si>
  <si>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</si>
  <si>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</si>
  <si>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</si>
  <si>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</si>
  <si>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</si>
  <si>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</si>
  <si>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</si>
  <si>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</si>
  <si>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</si>
  <si>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</si>
  <si>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</si>
  <si>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</si>
  <si>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</si>
  <si>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</si>
  <si>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</si>
  <si>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</si>
  <si>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</si>
  <si>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</si>
  <si>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</si>
  <si>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</si>
  <si>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</si>
  <si>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</si>
  <si>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</si>
  <si>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</si>
  <si>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</si>
  <si>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</si>
  <si>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</si>
  <si>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</si>
  <si>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</si>
  <si>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</si>
  <si>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</si>
  <si>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</si>
  <si>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</si>
  <si>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</si>
  <si>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</si>
  <si>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</si>
  <si>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</si>
  <si>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</si>
  <si>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</si>
  <si>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</si>
  <si>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</si>
  <si>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</si>
  <si>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</si>
  <si>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</si>
  <si>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</si>
  <si>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</si>
  <si>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</si>
  <si>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</si>
  <si>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</si>
  <si>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</si>
  <si>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</si>
  <si>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</si>
  <si>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</si>
  <si>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</si>
  <si>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</si>
  <si>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</si>
  <si>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</si>
  <si>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</si>
  <si>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</si>
  <si>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</si>
  <si>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</si>
  <si>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</si>
  <si>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</si>
  <si>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</si>
  <si>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</si>
  <si>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</si>
  <si>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</si>
  <si>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</si>
  <si>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</si>
  <si>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</si>
  <si>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</si>
  <si>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</si>
  <si>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</si>
  <si>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</si>
  <si>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</si>
  <si>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</si>
  <si>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</si>
  <si>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</si>
  <si>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</si>
  <si>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</si>
  <si>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</si>
  <si>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</si>
  <si>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</si>
  <si>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</si>
  <si>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</si>
  <si>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</si>
  <si>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</si>
  <si>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</si>
  <si>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</si>
  <si>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</si>
  <si>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</si>
  <si>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</si>
  <si>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</si>
  <si>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</si>
  <si>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</si>
  <si>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</si>
  <si>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</si>
  <si>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</si>
  <si>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</si>
  <si>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</si>
  <si>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</si>
  <si>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</si>
  <si>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</si>
  <si>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</si>
  <si>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</si>
  <si>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</si>
  <si>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</si>
  <si>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</si>
  <si>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</si>
  <si>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</si>
  <si>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</si>
  <si>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</si>
  <si>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</si>
  <si>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</si>
  <si>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</si>
  <si>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</si>
  <si>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</si>
  <si>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</si>
  <si>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</si>
  <si>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</si>
  <si>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</si>
  <si>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</si>
  <si>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</si>
  <si>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</si>
  <si>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</si>
  <si>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</si>
  <si>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</si>
  <si>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</si>
  <si>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</si>
  <si>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</si>
  <si>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</si>
  <si>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</si>
  <si>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</si>
  <si>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</si>
  <si>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</si>
  <si>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</si>
  <si>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</si>
  <si>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</si>
  <si>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</si>
  <si>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</si>
  <si>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</si>
  <si>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</si>
  <si>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</si>
  <si>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</si>
  <si>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</si>
  <si>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</si>
  <si>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</si>
  <si>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</si>
  <si>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</si>
  <si>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</si>
  <si>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</si>
  <si>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</si>
  <si>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</si>
  <si>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</si>
  <si>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</si>
  <si>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</si>
  <si>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</si>
  <si>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</si>
  <si>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</si>
  <si>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</si>
  <si>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</si>
  <si>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</si>
  <si>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</si>
  <si>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</si>
  <si>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</si>
  <si>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</si>
  <si>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</si>
  <si>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</si>
  <si>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</si>
  <si>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</si>
  <si>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</si>
  <si>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</si>
  <si>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</si>
  <si>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</si>
  <si>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</si>
  <si>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</si>
  <si>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</si>
  <si>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</si>
  <si>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</si>
  <si>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</si>
  <si>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</si>
  <si>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</si>
  <si>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</si>
  <si>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</si>
  <si>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</si>
  <si>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</si>
  <si>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</si>
  <si>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</si>
  <si>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</si>
  <si>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</si>
  <si>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</si>
  <si>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</si>
  <si>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</si>
  <si>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</si>
  <si>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</si>
  <si>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</si>
  <si>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</si>
  <si>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</si>
  <si>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</si>
  <si>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</si>
  <si>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</si>
  <si>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</si>
  <si>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</si>
  <si>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</si>
  <si>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</si>
  <si>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</si>
  <si>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</si>
  <si>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</si>
  <si>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</si>
  <si>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</si>
  <si>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</si>
  <si>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</si>
  <si>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</si>
  <si>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</si>
  <si>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</si>
  <si>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</si>
  <si>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</si>
  <si>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</si>
  <si>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</si>
  <si>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</si>
  <si>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</si>
  <si>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</si>
  <si>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</si>
  <si>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</si>
  <si>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</si>
  <si>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</si>
  <si>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</si>
  <si>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</si>
  <si>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</si>
  <si>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</si>
  <si>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</si>
  <si>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</si>
  <si>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</si>
  <si>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</si>
  <si>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</si>
  <si>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</si>
  <si>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</si>
  <si>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</si>
  <si>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</si>
  <si>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</si>
  <si>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</si>
  <si>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</si>
  <si>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</si>
  <si>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</si>
  <si>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</si>
  <si>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</si>
  <si>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</si>
  <si>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</si>
  <si>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</si>
  <si>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</si>
  <si>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</si>
  <si>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</si>
  <si>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</si>
  <si>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</si>
  <si>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</si>
  <si>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</si>
  <si>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</si>
  <si>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</si>
  <si>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</si>
  <si>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</si>
  <si>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</si>
  <si>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</si>
  <si>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</si>
  <si>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</si>
  <si>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</si>
  <si>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</si>
  <si>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</si>
  <si>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</si>
  <si>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</si>
  <si>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</si>
  <si>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</si>
  <si>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</si>
  <si>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</si>
  <si>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</si>
  <si>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</si>
  <si>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</si>
  <si>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</si>
  <si>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</si>
  <si>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</si>
  <si>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</si>
  <si>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</si>
  <si>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</si>
  <si>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</si>
  <si>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</si>
  <si>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</si>
  <si>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</si>
  <si>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</si>
  <si>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</si>
  <si>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</si>
  <si>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</si>
  <si>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</si>
  <si>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</si>
  <si>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</si>
  <si>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</si>
  <si>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</si>
  <si>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</si>
  <si>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</si>
  <si>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</si>
  <si>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</si>
  <si>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</si>
  <si>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</si>
  <si>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</si>
  <si>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</si>
  <si>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</si>
  <si>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</si>
  <si>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</si>
  <si>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</si>
  <si>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</si>
  <si>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</si>
  <si>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</si>
  <si>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</si>
  <si>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</si>
  <si>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</si>
  <si>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</si>
  <si>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</si>
  <si>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</si>
  <si>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</si>
  <si>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</si>
  <si>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</si>
  <si>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</si>
  <si>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</si>
  <si>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</si>
  <si>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</si>
  <si>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</si>
  <si>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</si>
  <si>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</si>
  <si>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</si>
  <si>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</si>
  <si>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</si>
  <si>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</si>
  <si>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</si>
  <si>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</si>
  <si>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</si>
  <si>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</si>
  <si>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</si>
  <si>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</si>
  <si>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</si>
  <si>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</si>
  <si>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</si>
  <si>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</si>
  <si>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</si>
  <si>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</si>
  <si>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</si>
  <si>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</si>
  <si>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</si>
  <si>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</si>
  <si>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</si>
  <si>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</si>
  <si>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</si>
  <si>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</si>
  <si>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</si>
  <si>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</si>
  <si>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</si>
  <si>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</si>
  <si>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</si>
  <si>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</si>
  <si>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</si>
  <si>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</si>
  <si>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</si>
  <si>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</si>
  <si>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</si>
  <si>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</si>
  <si>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</si>
  <si>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</si>
  <si>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</si>
  <si>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</si>
  <si>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</si>
  <si>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</si>
  <si>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</si>
  <si>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</si>
  <si>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</si>
  <si>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</si>
  <si>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</si>
  <si>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</si>
  <si>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</si>
  <si>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</si>
  <si>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</si>
  <si>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</si>
  <si>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</si>
  <si>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</si>
  <si>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</si>
  <si>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</si>
  <si>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</si>
  <si>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</si>
  <si>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</si>
  <si>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</si>
  <si>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</si>
  <si>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</si>
  <si>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</si>
  <si>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</si>
  <si>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</si>
  <si>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</si>
  <si>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</si>
  <si>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</si>
  <si>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</si>
  <si>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</si>
  <si>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</si>
  <si>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</si>
  <si>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</si>
  <si>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</si>
  <si>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</si>
  <si>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</si>
  <si>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</si>
  <si>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</si>
  <si>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</si>
  <si>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</si>
  <si>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</si>
  <si>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</si>
  <si>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</si>
  <si>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</si>
  <si>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</si>
  <si>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</si>
  <si>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</si>
  <si>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</si>
  <si>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</si>
  <si>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</si>
  <si>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</si>
  <si>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</si>
  <si>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</si>
  <si>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</si>
  <si>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</si>
  <si>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</si>
  <si>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</si>
  <si>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</si>
  <si>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</si>
  <si>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</si>
  <si>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</si>
  <si>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</si>
  <si>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</si>
  <si>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</si>
  <si>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</si>
  <si>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</si>
  <si>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</si>
  <si>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</si>
  <si>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</si>
  <si>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</si>
  <si>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</si>
  <si>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</si>
  <si>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</si>
  <si>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</si>
  <si>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</si>
  <si>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</si>
  <si>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</si>
  <si>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</si>
  <si>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</si>
  <si>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</si>
  <si>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</si>
  <si>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</si>
  <si>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</si>
  <si>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</si>
  <si>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</si>
  <si>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</si>
  <si>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</si>
  <si>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</si>
  <si>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</si>
  <si>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</si>
  <si>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</si>
  <si>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</si>
  <si>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</si>
  <si>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</si>
  <si>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</si>
  <si>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</si>
  <si>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</si>
  <si>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</si>
  <si>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</si>
  <si>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</si>
  <si>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</si>
  <si>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</si>
  <si>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</si>
  <si>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</si>
  <si>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</si>
  <si>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</si>
  <si>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</si>
  <si>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</si>
  <si>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</si>
  <si>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</si>
  <si>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</si>
  <si>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</si>
  <si>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</si>
  <si>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</si>
  <si>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</si>
  <si>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</si>
  <si>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</si>
  <si>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</si>
  <si>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</si>
  <si>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</si>
  <si>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</si>
  <si>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</si>
  <si>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</si>
  <si>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</si>
  <si>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</si>
  <si>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</si>
  <si>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</si>
  <si>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</si>
  <si>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</si>
  <si>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</si>
  <si>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</si>
  <si>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</si>
  <si>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</si>
  <si>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</si>
  <si>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</si>
  <si>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</si>
  <si>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</si>
  <si>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</si>
  <si>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</si>
  <si>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</si>
  <si>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</si>
  <si>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</si>
  <si>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</si>
  <si>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</si>
  <si>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</si>
  <si>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</si>
  <si>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</si>
  <si>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</si>
  <si>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</si>
  <si>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</si>
  <si>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</si>
  <si>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</si>
  <si>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</si>
  <si>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</si>
  <si>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</si>
  <si>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</si>
  <si>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</si>
  <si>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</si>
  <si>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</si>
  <si>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</si>
  <si>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</si>
  <si>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</si>
  <si>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</si>
  <si>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</si>
  <si>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</si>
  <si>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</si>
  <si>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</si>
  <si>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</si>
  <si>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</si>
  <si>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</si>
  <si>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</si>
  <si>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</si>
  <si>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</si>
  <si>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</si>
  <si>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</si>
  <si>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</si>
  <si>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</si>
  <si>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</si>
  <si>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</si>
  <si>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</si>
  <si>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</si>
  <si>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</si>
  <si>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</si>
  <si>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</si>
  <si>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</si>
  <si>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</si>
  <si>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</si>
  <si>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</si>
  <si>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</si>
  <si>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</si>
  <si>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</si>
  <si>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</si>
  <si>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</si>
  <si>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</si>
  <si>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</si>
  <si>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</si>
  <si>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</si>
  <si>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</si>
  <si>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</si>
  <si>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</si>
  <si>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</si>
  <si>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</si>
  <si>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</si>
  <si>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</si>
  <si>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</si>
  <si>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</si>
  <si>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</si>
  <si>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</si>
  <si>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</si>
  <si>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</si>
  <si>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</si>
  <si>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</si>
  <si>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</si>
  <si>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</si>
  <si>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</si>
  <si>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</si>
  <si>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</si>
  <si>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</si>
  <si>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</si>
  <si>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</si>
  <si>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</si>
  <si>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</si>
  <si>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</si>
  <si>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</si>
  <si>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</si>
  <si>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</si>
  <si>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</si>
  <si>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</si>
  <si>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</si>
  <si>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</si>
  <si>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</si>
  <si>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</si>
  <si>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</si>
  <si>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</si>
  <si>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</si>
  <si>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</si>
  <si>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</si>
  <si>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</si>
  <si>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</si>
  <si>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</si>
  <si>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</si>
  <si>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</si>
  <si>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</si>
  <si>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</si>
  <si>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</si>
  <si>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</si>
  <si>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</si>
  <si>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</si>
  <si>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</si>
  <si>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</si>
  <si>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</si>
  <si>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</si>
  <si>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</si>
  <si>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</si>
  <si>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</si>
  <si>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</si>
  <si>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</si>
  <si>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</si>
  <si>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</si>
  <si>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</si>
  <si>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</si>
  <si>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</si>
  <si>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</si>
  <si>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</si>
  <si>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</si>
  <si>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</si>
  <si>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</si>
  <si>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</si>
  <si>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</si>
  <si>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</si>
  <si>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</si>
  <si>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</si>
  <si>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</si>
  <si>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</si>
  <si>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</si>
  <si>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</si>
  <si>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</si>
  <si>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</si>
  <si>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</si>
  <si>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</si>
  <si>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</si>
  <si>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</si>
  <si>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</si>
  <si>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</si>
  <si>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</si>
  <si>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</si>
  <si>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</si>
  <si>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</si>
  <si>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</si>
  <si>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</si>
  <si>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</si>
  <si>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</si>
  <si>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</si>
  <si>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</si>
  <si>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</si>
  <si>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</si>
  <si>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</si>
  <si>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</si>
  <si>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</si>
  <si>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</si>
  <si>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</si>
  <si>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</si>
  <si>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</si>
  <si>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</si>
  <si>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</si>
  <si>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</si>
  <si>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</si>
  <si>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</si>
  <si>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</si>
  <si>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</si>
  <si>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</si>
  <si>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</si>
  <si>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</si>
  <si>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</si>
  <si>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</si>
  <si>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</si>
  <si>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</si>
  <si>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</si>
  <si>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</si>
  <si>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</si>
  <si>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</si>
  <si>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</si>
  <si>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</si>
  <si>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</si>
  <si>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</si>
  <si>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</si>
  <si>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</si>
  <si>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</si>
  <si>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</si>
  <si>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</si>
  <si>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</si>
  <si>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</si>
  <si>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</si>
  <si>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</si>
  <si>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</si>
  <si>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</si>
  <si>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</si>
  <si>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</si>
  <si>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</si>
  <si>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</si>
  <si>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</si>
  <si>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</si>
  <si>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</si>
  <si>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</si>
  <si>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</si>
  <si>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</si>
  <si>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</si>
  <si>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</si>
  <si>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</si>
  <si>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</si>
  <si>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</si>
  <si>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</si>
  <si>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</si>
  <si>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</si>
  <si>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</si>
  <si>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</si>
  <si>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</si>
  <si>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</si>
  <si>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</si>
  <si>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</si>
  <si>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</si>
  <si>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</si>
  <si>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</si>
  <si>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</si>
  <si>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</si>
  <si>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</si>
  <si>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</si>
  <si>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</si>
  <si>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</si>
  <si>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</si>
  <si>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</si>
  <si>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</si>
  <si>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</si>
  <si>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</si>
  <si>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</si>
  <si>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</si>
  <si>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</si>
  <si>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</si>
  <si>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</si>
  <si>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</si>
  <si>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</si>
  <si>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</si>
  <si>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</si>
  <si>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</si>
  <si>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</si>
  <si>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</si>
  <si>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</si>
  <si>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</si>
  <si>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</si>
  <si>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</si>
  <si>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</si>
  <si>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</si>
  <si>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</si>
  <si>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</si>
  <si>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</si>
  <si>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</si>
  <si>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</si>
  <si>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</si>
  <si>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</si>
  <si>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</si>
  <si>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</si>
  <si>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</si>
  <si>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</si>
  <si>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</si>
  <si>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</si>
  <si>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</si>
  <si>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</si>
  <si>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</si>
  <si>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</si>
  <si>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</si>
  <si>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</si>
  <si>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</si>
  <si>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</si>
  <si>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</si>
  <si>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</si>
  <si>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</si>
  <si>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</si>
  <si>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</si>
  <si>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</si>
  <si>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</si>
  <si>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</si>
  <si>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</si>
  <si>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</si>
  <si>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</si>
  <si>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</si>
  <si>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</si>
  <si>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</si>
  <si>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</si>
  <si>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</si>
  <si>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</si>
  <si>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</si>
  <si>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</si>
  <si>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</si>
  <si>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</si>
  <si>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</si>
  <si>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</si>
  <si>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</si>
  <si>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</si>
  <si>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</si>
  <si>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</si>
  <si>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</si>
  <si>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</si>
  <si>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</si>
  <si>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</si>
  <si>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</si>
  <si>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</si>
  <si>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</si>
  <si>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</si>
  <si>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</si>
  <si>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</si>
  <si>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</si>
  <si>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</si>
  <si>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</si>
  <si>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</si>
  <si>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</si>
  <si>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</si>
  <si>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</si>
  <si>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</si>
  <si>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</si>
  <si>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</si>
  <si>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</si>
  <si>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</si>
  <si>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</si>
  <si>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</si>
  <si>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</si>
  <si>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</si>
  <si>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</si>
  <si>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</si>
  <si>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</si>
  <si>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</si>
  <si>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</si>
  <si>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</si>
  <si>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</si>
  <si>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</si>
  <si>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</si>
  <si>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</si>
  <si>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</si>
  <si>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</si>
  <si>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</si>
  <si>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</si>
  <si>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</si>
  <si>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</si>
  <si>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</si>
  <si>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</si>
  <si>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</si>
  <si>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</si>
  <si>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</si>
  <si>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</si>
  <si>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</si>
  <si>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</si>
  <si>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</si>
  <si>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</si>
  <si>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</si>
  <si>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</si>
  <si>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</si>
  <si>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</si>
  <si>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</si>
  <si>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</si>
  <si>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</si>
  <si>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</si>
  <si>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</si>
  <si>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</si>
  <si>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</si>
  <si>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</si>
  <si>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</si>
  <si>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</si>
  <si>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</si>
  <si>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</si>
  <si>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</si>
  <si>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</si>
  <si>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</si>
  <si>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</si>
  <si>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</si>
  <si>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</si>
  <si>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</si>
  <si>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</si>
  <si>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</si>
  <si>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</si>
  <si>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</si>
  <si>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</si>
  <si>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</si>
  <si>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</si>
  <si>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</si>
  <si>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</si>
  <si>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</si>
  <si>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</si>
  <si>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</si>
  <si>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</si>
  <si>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</si>
  <si>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</si>
  <si>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</si>
  <si>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</si>
  <si>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</si>
  <si>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</si>
  <si>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</si>
  <si>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</si>
  <si>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</si>
  <si>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</si>
  <si>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</si>
  <si>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</si>
  <si>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</si>
  <si>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</si>
  <si>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</si>
  <si>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</si>
  <si>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</si>
  <si>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</si>
  <si>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</si>
  <si>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</si>
  <si>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</si>
  <si>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</si>
  <si>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</si>
  <si>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</si>
  <si>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</si>
  <si>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</si>
  <si>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</si>
  <si>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</si>
  <si>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</si>
  <si>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</si>
  <si>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</si>
  <si>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</si>
  <si>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</si>
  <si>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</si>
  <si>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</si>
  <si>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</si>
  <si>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</si>
  <si>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</si>
  <si>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</si>
  <si>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</si>
  <si>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</si>
  <si>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</si>
  <si>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</si>
  <si>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</si>
  <si>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</si>
  <si>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</si>
  <si>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</si>
  <si>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</si>
  <si>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</si>
  <si>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</si>
  <si>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</si>
  <si>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</si>
  <si>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</si>
  <si>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</si>
  <si>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</si>
  <si>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</si>
  <si>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</si>
  <si>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</si>
  <si>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</si>
  <si>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</si>
  <si>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</si>
  <si>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</si>
  <si>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</si>
  <si>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</si>
  <si>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</si>
  <si>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</si>
  <si>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</si>
  <si>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</si>
  <si>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</si>
  <si>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</si>
  <si>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</si>
  <si>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</si>
  <si>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</si>
  <si>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</si>
  <si>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</si>
  <si>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</si>
  <si>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</si>
  <si>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</si>
  <si>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</si>
  <si>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</si>
  <si>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</si>
  <si>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</si>
  <si>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</si>
  <si>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</si>
  <si>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</si>
  <si>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</si>
  <si>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</si>
  <si>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</si>
  <si>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</si>
  <si>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</si>
  <si>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</si>
  <si>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</si>
  <si>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</si>
  <si>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</si>
  <si>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</si>
  <si>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</si>
  <si>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</si>
  <si>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</si>
  <si>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</si>
  <si>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</si>
  <si>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</si>
  <si>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</si>
  <si>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</si>
  <si>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</si>
  <si>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</si>
  <si>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</si>
  <si>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</si>
  <si>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</si>
  <si>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</si>
  <si>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</si>
  <si>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</si>
  <si>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</si>
  <si>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</si>
  <si>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</si>
  <si>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</si>
  <si>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</si>
  <si>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</si>
  <si>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</si>
  <si>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</si>
  <si>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</si>
  <si>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</si>
  <si>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</si>
  <si>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</si>
  <si>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</si>
  <si>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</si>
  <si>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</si>
  <si>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</si>
  <si>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</si>
  <si>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</si>
  <si>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</si>
  <si>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</si>
  <si>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</si>
  <si>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</si>
  <si>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</si>
  <si>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</si>
  <si>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</si>
  <si>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</si>
  <si>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</si>
  <si>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</si>
  <si>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</si>
  <si>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</si>
  <si>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</si>
  <si>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</si>
  <si>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</si>
  <si>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</si>
  <si>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</si>
  <si>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</si>
  <si>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</si>
  <si>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</si>
  <si>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</si>
  <si>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</si>
  <si>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</si>
  <si>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</si>
  <si>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</si>
  <si>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</si>
  <si>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</si>
  <si>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</si>
  <si>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</si>
  <si>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</si>
  <si>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</si>
  <si>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</si>
  <si>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</si>
  <si>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</si>
  <si>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</si>
  <si>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</si>
  <si>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</si>
  <si>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</si>
  <si>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</si>
  <si>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</si>
  <si>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</si>
  <si>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</si>
  <si>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</si>
  <si>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</si>
  <si>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</si>
  <si>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</si>
  <si>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</si>
  <si>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</si>
  <si>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</si>
  <si>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</si>
  <si>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</si>
  <si>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</si>
  <si>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</si>
  <si>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</si>
  <si>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</si>
  <si>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</si>
  <si>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</si>
  <si>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</si>
  <si>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</si>
  <si>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</si>
  <si>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</si>
  <si>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</si>
  <si>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</si>
  <si>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</si>
  <si>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</si>
  <si>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</si>
  <si>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</si>
  <si>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</si>
  <si>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</si>
  <si>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</si>
  <si>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</si>
  <si>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</si>
  <si>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</si>
  <si>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</si>
  <si>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</si>
  <si>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</si>
  <si>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</si>
  <si>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</si>
  <si>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</si>
  <si>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</si>
  <si>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</si>
  <si>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</si>
  <si>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</si>
  <si>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</si>
  <si>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</si>
  <si>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</si>
  <si>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</si>
  <si>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</si>
  <si>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</si>
  <si>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</si>
  <si>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</si>
  <si>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</si>
  <si>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</si>
  <si>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</si>
  <si>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</si>
  <si>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</si>
  <si>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</si>
  <si>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</si>
  <si>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</si>
  <si>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</si>
  <si>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</si>
  <si>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</si>
  <si>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</si>
  <si>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</si>
  <si>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</si>
  <si>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</si>
  <si>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</si>
  <si>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</si>
  <si>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</si>
  <si>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</si>
  <si>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</si>
  <si>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</si>
  <si>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</si>
  <si>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</si>
  <si>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</si>
  <si>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</si>
  <si>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</si>
  <si>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</si>
  <si>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</si>
  <si>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</si>
  <si>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</si>
  <si>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</si>
  <si>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</si>
  <si>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</si>
  <si>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</si>
  <si>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</si>
  <si>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</si>
  <si>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</si>
  <si>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</si>
  <si>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</si>
  <si>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</si>
  <si>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</si>
  <si>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</si>
  <si>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</si>
  <si>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</si>
  <si>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</si>
  <si>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</si>
  <si>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</si>
  <si>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</si>
  <si>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</si>
  <si>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</si>
  <si>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</si>
  <si>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</si>
  <si>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</si>
  <si>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</si>
  <si>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</si>
  <si>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</si>
  <si>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</si>
  <si>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</si>
  <si>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</si>
  <si>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</si>
  <si>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</si>
  <si>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</si>
  <si>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</si>
  <si>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</si>
  <si>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</si>
  <si>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</si>
  <si>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</si>
  <si>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</si>
  <si>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</si>
  <si>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</si>
  <si>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</si>
  <si>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</si>
  <si>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</si>
  <si>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</si>
  <si>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</si>
  <si>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</si>
  <si>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</si>
  <si>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</si>
  <si>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</si>
  <si>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</si>
  <si>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</si>
  <si>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</si>
  <si>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</si>
  <si>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</si>
  <si>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</si>
  <si>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</si>
  <si>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</si>
  <si>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</si>
  <si>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</si>
  <si>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</si>
  <si>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</si>
  <si>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</si>
  <si>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</si>
  <si>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</si>
  <si>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</si>
  <si>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</si>
  <si>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</si>
  <si>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</si>
  <si>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</si>
  <si>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</si>
  <si>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</si>
  <si>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</si>
  <si>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</si>
  <si>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</si>
  <si>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</si>
  <si>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</si>
  <si>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</si>
  <si>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</si>
  <si>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</si>
  <si>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</si>
  <si>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</si>
  <si>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</si>
  <si>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</si>
  <si>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</si>
  <si>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</si>
  <si>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</si>
  <si>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</si>
  <si>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</si>
  <si>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</si>
  <si>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</si>
  <si>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</si>
  <si>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</si>
  <si>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</si>
  <si>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</si>
  <si>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</si>
  <si>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</si>
  <si>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</si>
  <si>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</si>
  <si>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</si>
  <si>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</si>
  <si>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</si>
  <si>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</si>
  <si>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</si>
  <si>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</si>
  <si>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</si>
  <si>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</si>
  <si>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</si>
  <si>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</si>
  <si>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</si>
  <si>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</si>
  <si>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</si>
  <si>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</si>
  <si>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</si>
  <si>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</si>
  <si>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</si>
  <si>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</si>
  <si>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</si>
  <si>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</si>
  <si>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</si>
  <si>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</si>
  <si>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</si>
  <si>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</si>
  <si>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</si>
  <si>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</si>
  <si>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</si>
  <si>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</si>
  <si>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</si>
  <si>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</si>
  <si>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</si>
  <si>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</si>
  <si>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</si>
  <si>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</si>
  <si>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</si>
  <si>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</si>
  <si>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</si>
  <si>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</si>
  <si>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</si>
  <si>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</si>
  <si>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</si>
  <si>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</si>
  <si>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</si>
  <si>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</si>
  <si>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</si>
  <si>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</si>
  <si>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</si>
  <si>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</si>
  <si>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</si>
  <si>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</si>
  <si>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</si>
  <si>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</si>
  <si>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</si>
  <si>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</si>
  <si>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</si>
  <si>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</si>
  <si>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</si>
  <si>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</si>
  <si>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</si>
  <si>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</si>
  <si>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</si>
  <si>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</si>
  <si>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</si>
  <si>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</si>
  <si>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</si>
  <si>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</si>
  <si>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</si>
  <si>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</si>
  <si>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</si>
  <si>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</si>
  <si>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</si>
  <si>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</si>
  <si>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</si>
  <si>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</si>
  <si>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</si>
  <si>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</si>
  <si>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</si>
  <si>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</si>
  <si>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</si>
  <si>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</si>
  <si>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</si>
  <si>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</si>
  <si>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</si>
  <si>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</si>
  <si>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</si>
  <si>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</si>
  <si>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</si>
  <si>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</si>
  <si>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</si>
  <si>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</si>
  <si>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</si>
  <si>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</si>
  <si>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</si>
  <si>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</si>
  <si>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</si>
  <si>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</si>
  <si>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</si>
  <si>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</si>
  <si>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</si>
  <si>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</si>
  <si>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</si>
  <si>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</si>
  <si>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</si>
  <si>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</si>
  <si>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</si>
  <si>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</si>
  <si>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</si>
  <si>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</si>
  <si>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</si>
  <si>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</si>
  <si>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</si>
  <si>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</si>
  <si>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</si>
  <si>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</si>
  <si>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</si>
  <si>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</si>
  <si>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</si>
  <si>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</si>
  <si>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</si>
  <si>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</si>
  <si>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</si>
  <si>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</si>
  <si>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</si>
  <si>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</si>
  <si>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</si>
  <si>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</si>
  <si>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</si>
  <si>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</si>
  <si>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</si>
  <si>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</si>
  <si>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</si>
  <si>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</si>
  <si>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</si>
  <si>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</si>
  <si>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</si>
  <si>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</si>
  <si>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</si>
  <si>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</si>
  <si>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</si>
  <si>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</si>
  <si>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</si>
  <si>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</si>
  <si>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</si>
  <si>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</si>
  <si>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</si>
  <si>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</si>
  <si>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</si>
  <si>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</si>
  <si>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</si>
  <si>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</si>
  <si>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</si>
  <si>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</si>
  <si>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</si>
  <si>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</si>
  <si>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</si>
  <si>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</si>
  <si>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</si>
  <si>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</si>
  <si>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</si>
  <si>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</si>
  <si>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</si>
  <si>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</si>
  <si>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</si>
  <si>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</si>
  <si>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</si>
  <si>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</si>
  <si>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</si>
  <si>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</si>
  <si>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</si>
  <si>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</si>
  <si>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</si>
  <si>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</si>
  <si>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</si>
  <si>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</si>
  <si>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</si>
  <si>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</si>
  <si>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</si>
  <si>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</si>
  <si>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</si>
  <si>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</si>
  <si>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</si>
  <si>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</si>
  <si>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</si>
  <si>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</si>
  <si>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</si>
  <si>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</si>
  <si>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</si>
  <si>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</si>
  <si>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</si>
  <si>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</si>
  <si>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</si>
  <si>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</si>
  <si>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</si>
  <si>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</si>
  <si>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</si>
  <si>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</si>
  <si>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</si>
  <si>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</si>
  <si>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</si>
  <si>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</si>
  <si>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</si>
  <si>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</si>
  <si>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</si>
  <si>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</si>
  <si>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</si>
  <si>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</si>
  <si>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</si>
  <si>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</si>
  <si>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</si>
  <si>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</si>
  <si>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</si>
  <si>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</si>
  <si>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</si>
  <si>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</si>
  <si>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</si>
  <si>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</si>
  <si>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</si>
  <si>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</si>
  <si>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</si>
  <si>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</si>
  <si>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</si>
  <si>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</si>
  <si>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</si>
  <si>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</si>
  <si>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</si>
  <si>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</si>
  <si>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</si>
  <si>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</si>
  <si>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</si>
  <si>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</si>
  <si>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</si>
  <si>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</si>
  <si>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</si>
  <si>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</si>
  <si>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</si>
  <si>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</si>
  <si>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</si>
  <si>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</si>
  <si>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</si>
  <si>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</si>
  <si>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</si>
  <si>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</si>
  <si>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</si>
  <si>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</si>
  <si>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</si>
  <si>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</si>
  <si>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</si>
  <si>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</si>
  <si>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</si>
  <si>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</si>
  <si>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</si>
  <si>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</si>
  <si>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</si>
  <si>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</si>
  <si>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</si>
  <si>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</si>
  <si>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</si>
  <si>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</si>
  <si>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</si>
  <si>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</si>
  <si>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</si>
  <si>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</si>
  <si>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</si>
  <si>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</si>
  <si>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</si>
  <si>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</si>
  <si>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</si>
  <si>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</si>
  <si>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</si>
  <si>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</si>
  <si>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</si>
  <si>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</si>
  <si>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</si>
  <si>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</si>
  <si>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</si>
  <si>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</si>
  <si>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</si>
  <si>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</si>
  <si>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</si>
  <si>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</si>
  <si>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</si>
  <si>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</si>
  <si>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</si>
  <si>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</si>
  <si>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</si>
  <si>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</si>
  <si>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</si>
  <si>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</si>
  <si>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</si>
  <si>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</si>
  <si>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</si>
  <si>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</si>
  <si>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</si>
  <si>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</si>
  <si>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</si>
  <si>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</si>
  <si>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</si>
  <si>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</si>
  <si>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</si>
  <si>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</si>
  <si>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</si>
  <si>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</si>
  <si>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</si>
  <si>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</si>
  <si>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</si>
  <si>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</si>
  <si>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</si>
  <si>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</si>
  <si>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</si>
  <si>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</si>
  <si>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</si>
  <si>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</si>
  <si>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</si>
  <si>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</si>
  <si>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</si>
  <si>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</si>
  <si>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</si>
  <si>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</si>
  <si>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</si>
  <si>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</si>
  <si>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</si>
  <si>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</si>
  <si>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</si>
  <si>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</si>
  <si>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</si>
  <si>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</si>
  <si>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</si>
  <si>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</si>
  <si>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</si>
  <si>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</si>
  <si>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</si>
  <si>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</si>
  <si>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</si>
  <si>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</si>
  <si>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</si>
  <si>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</si>
  <si>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</si>
  <si>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</si>
  <si>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</si>
  <si>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</si>
  <si>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</si>
  <si>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</si>
  <si>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</si>
  <si>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</si>
  <si>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</si>
  <si>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</si>
  <si>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</si>
  <si>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</si>
  <si>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</si>
  <si>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</si>
  <si>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</si>
  <si>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</si>
  <si>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</si>
  <si>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</si>
  <si>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</si>
  <si>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</si>
  <si>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</si>
  <si>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</si>
  <si>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</si>
  <si>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</si>
  <si>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</si>
  <si>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</si>
  <si>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</si>
  <si>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</si>
  <si>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</si>
  <si>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</si>
  <si>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</si>
  <si>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</si>
  <si>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</si>
  <si>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</si>
  <si>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</si>
  <si>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</si>
  <si>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</si>
  <si>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</si>
  <si>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</si>
  <si>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</si>
  <si>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</si>
  <si>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</si>
  <si>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</si>
  <si>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</si>
  <si>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</si>
  <si>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</si>
  <si>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</si>
  <si>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</si>
  <si>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</si>
  <si>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</si>
  <si>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</si>
  <si>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</si>
  <si>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</si>
  <si>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</si>
  <si>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</si>
  <si>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</si>
  <si>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</si>
  <si>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</si>
  <si>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</si>
  <si>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</si>
  <si>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</si>
  <si>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</si>
  <si>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</si>
  <si>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</si>
  <si>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</si>
  <si>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</si>
  <si>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</si>
  <si>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</si>
  <si>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</si>
  <si>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</si>
  <si>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</si>
  <si>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</si>
  <si>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</si>
  <si>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</si>
  <si>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</si>
  <si>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</si>
  <si>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</si>
  <si>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</si>
  <si>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</si>
  <si>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</si>
  <si>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</si>
  <si>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</si>
  <si>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</si>
  <si>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</si>
  <si>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</si>
  <si>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</si>
  <si>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</si>
  <si>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</si>
  <si>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</si>
  <si>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</si>
  <si>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</si>
  <si>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</si>
  <si>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</si>
  <si>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</si>
  <si>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</si>
  <si>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</si>
  <si>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</si>
  <si>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</si>
  <si>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</si>
  <si>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</si>
  <si>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</si>
  <si>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</si>
  <si>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</si>
  <si>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</si>
  <si>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</si>
  <si>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</si>
  <si>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</si>
  <si>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</si>
  <si>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</si>
  <si>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</si>
  <si>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</si>
  <si>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</si>
  <si>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</si>
  <si>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</si>
  <si>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</si>
  <si>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</si>
  <si>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</si>
  <si>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</si>
  <si>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</si>
  <si>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</si>
  <si>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</si>
  <si>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</si>
  <si>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</si>
  <si>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</si>
  <si>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</si>
  <si>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</si>
  <si>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</si>
  <si>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</si>
  <si>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</si>
  <si>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</si>
  <si>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</si>
  <si>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</si>
  <si>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</si>
  <si>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</si>
  <si>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</si>
  <si>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</si>
  <si>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</si>
  <si>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</si>
  <si>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</si>
  <si>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</si>
  <si>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</si>
  <si>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</si>
  <si>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</si>
  <si>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</si>
  <si>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</si>
  <si>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</si>
  <si>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</si>
  <si>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</si>
  <si>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</si>
  <si>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</si>
  <si>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</si>
  <si>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</si>
  <si>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</si>
  <si>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</si>
  <si>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</si>
  <si>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</si>
  <si>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</si>
  <si>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</si>
  <si>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</si>
  <si>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</si>
  <si>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</si>
  <si>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</si>
  <si>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</si>
  <si>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</si>
  <si>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</si>
  <si>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</si>
  <si>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</si>
  <si>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</si>
  <si>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</si>
  <si>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</si>
  <si>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</si>
  <si>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</si>
  <si>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</si>
  <si>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</si>
  <si>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</si>
  <si>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</si>
  <si>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</si>
  <si>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</si>
  <si>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</si>
  <si>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</si>
  <si>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</si>
  <si>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</si>
  <si>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</si>
  <si>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</si>
  <si>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</si>
  <si>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</si>
  <si>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</si>
  <si>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</si>
  <si>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</si>
  <si>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</si>
  <si>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</si>
  <si>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</si>
  <si>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</si>
  <si>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</si>
  <si>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</si>
  <si>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</si>
  <si>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</si>
  <si>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</si>
  <si>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</si>
  <si>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</si>
  <si>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</si>
  <si>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</si>
  <si>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</si>
  <si>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</si>
  <si>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</si>
  <si>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</si>
  <si>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</si>
  <si>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</si>
  <si>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</si>
  <si>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</si>
  <si>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</si>
  <si>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</si>
  <si>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</si>
  <si>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</si>
  <si>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</si>
  <si>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</si>
  <si>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</si>
  <si>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</si>
  <si>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</si>
  <si>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</si>
  <si>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</si>
  <si>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</si>
  <si>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</si>
  <si>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</si>
  <si>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</si>
  <si>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</si>
  <si>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</si>
  <si>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</si>
  <si>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</si>
  <si>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</si>
  <si>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</si>
  <si>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</si>
  <si>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</si>
  <si>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</si>
  <si>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</si>
  <si>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</si>
  <si>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</si>
  <si>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</si>
  <si>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</si>
  <si>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</si>
  <si>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</si>
  <si>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</si>
  <si>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</si>
  <si>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</si>
  <si>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</si>
  <si>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</si>
  <si>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</si>
  <si>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</si>
  <si>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</si>
  <si>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</si>
  <si>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</si>
  <si>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</si>
  <si>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</si>
  <si>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</si>
  <si>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</si>
  <si>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</si>
  <si>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</si>
  <si>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</si>
  <si>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</si>
  <si>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</si>
  <si>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</si>
  <si>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</si>
  <si>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</si>
  <si>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</si>
  <si>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</si>
  <si>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</si>
  <si>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</si>
  <si>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</si>
  <si>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</si>
  <si>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</si>
  <si>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</si>
  <si>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</si>
  <si>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</si>
  <si>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</si>
  <si>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</si>
  <si>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</si>
  <si>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</si>
  <si>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</si>
  <si>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</si>
  <si>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</si>
  <si>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</si>
  <si>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</si>
  <si>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</si>
  <si>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</si>
  <si>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</si>
  <si>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</si>
  <si>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</si>
  <si>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</si>
  <si>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</si>
  <si>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</si>
  <si>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</si>
  <si>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</si>
  <si>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</si>
  <si>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</si>
  <si>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</si>
  <si>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</si>
  <si>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</si>
  <si>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</si>
  <si>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</si>
  <si>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</si>
  <si>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</si>
  <si>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</si>
  <si>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</si>
  <si>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</si>
  <si>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</si>
  <si>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</si>
  <si>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</si>
  <si>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</si>
  <si>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</si>
  <si>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</si>
  <si>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</si>
  <si>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</si>
  <si>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</si>
  <si>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</si>
  <si>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</si>
  <si>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</si>
  <si>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</si>
  <si>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</si>
  <si>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</si>
  <si>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</si>
  <si>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</si>
  <si>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</si>
  <si>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</si>
  <si>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</si>
  <si>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</si>
  <si>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</si>
  <si>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</si>
  <si>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</si>
  <si>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</si>
  <si>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</si>
  <si>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</si>
  <si>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</si>
  <si>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</si>
  <si>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</si>
  <si>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</si>
  <si>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</si>
  <si>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</si>
  <si>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</si>
  <si>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</si>
  <si>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</si>
  <si>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</si>
  <si>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</si>
  <si>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</si>
  <si>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</si>
  <si>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</si>
  <si>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</si>
  <si>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</si>
  <si>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</si>
  <si>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</si>
  <si>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</si>
  <si>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</si>
  <si>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</si>
  <si>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</si>
  <si>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</si>
  <si>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</si>
  <si>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</si>
  <si>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</si>
  <si>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</si>
  <si>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</si>
  <si>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</si>
  <si>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</si>
  <si>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</si>
  <si>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</si>
  <si>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</si>
  <si>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</si>
  <si>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</si>
  <si>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</si>
  <si>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</si>
  <si>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</si>
  <si>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</si>
  <si>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</si>
  <si>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</si>
  <si>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</si>
  <si>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</si>
  <si>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</si>
  <si>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</si>
  <si>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</si>
  <si>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</si>
  <si>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</si>
  <si>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</si>
  <si>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</si>
  <si>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</si>
  <si>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</si>
  <si>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</si>
  <si>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</si>
  <si>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</si>
  <si>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</si>
  <si>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</si>
  <si>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</si>
  <si>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</si>
  <si>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</si>
  <si>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</si>
  <si>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</si>
  <si>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</si>
  <si>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</si>
  <si>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</si>
  <si>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</si>
  <si>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</si>
  <si>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</si>
  <si>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</si>
  <si>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</si>
  <si>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</si>
  <si>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</si>
  <si>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</si>
  <si>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</si>
  <si>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</si>
  <si>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</si>
  <si>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</si>
  <si>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</si>
  <si>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</si>
  <si>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</si>
  <si>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</si>
  <si>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</si>
  <si>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</si>
  <si>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</si>
  <si>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</si>
  <si>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</si>
  <si>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</si>
  <si>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</si>
  <si>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</si>
  <si>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</si>
  <si>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</si>
  <si>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</si>
  <si>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</si>
  <si>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</si>
  <si>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</si>
  <si>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</si>
  <si>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</si>
  <si>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</si>
  <si>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</si>
  <si>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</si>
  <si>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</si>
  <si>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</si>
  <si>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</si>
  <si>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</si>
  <si>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</si>
  <si>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</si>
  <si>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</si>
  <si>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</si>
  <si>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</si>
  <si>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</si>
  <si>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</si>
  <si>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</si>
  <si>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</si>
  <si>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</si>
  <si>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</si>
  <si>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</si>
  <si>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</si>
  <si>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</si>
  <si>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</si>
  <si>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</si>
  <si>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</si>
  <si>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</si>
  <si>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</si>
  <si>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</si>
  <si>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</si>
  <si>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</si>
  <si>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</si>
  <si>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</si>
  <si>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</si>
  <si>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</si>
  <si>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</si>
  <si>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</si>
  <si>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</si>
  <si>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</si>
  <si>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</si>
  <si>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</si>
  <si>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</si>
  <si>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</si>
  <si>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</si>
  <si>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</si>
  <si>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</si>
  <si>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</si>
  <si>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</si>
  <si>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</si>
  <si>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</si>
  <si>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</si>
  <si>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</si>
  <si>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</si>
  <si>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</si>
  <si>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</si>
  <si>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</si>
  <si>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</si>
  <si>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</si>
  <si>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</si>
  <si>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</si>
  <si>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</si>
  <si>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</si>
  <si>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</si>
  <si>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</si>
  <si>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</si>
  <si>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</si>
  <si>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</si>
  <si>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</si>
  <si>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</si>
  <si>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</si>
  <si>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</si>
  <si>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</si>
  <si>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</si>
  <si>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</si>
  <si>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</si>
  <si>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</si>
  <si>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</si>
  <si>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</si>
  <si>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</si>
  <si>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</si>
  <si>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</si>
  <si>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</si>
  <si>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</si>
  <si>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</si>
  <si>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</si>
  <si>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</si>
  <si>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</si>
  <si>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</si>
  <si>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</si>
  <si>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</si>
  <si>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</si>
  <si>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</si>
  <si>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</si>
  <si>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</si>
  <si>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</si>
  <si>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</si>
  <si>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</si>
  <si>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</si>
  <si>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</si>
  <si>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</si>
  <si>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</si>
  <si>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</si>
  <si>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</si>
  <si>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</si>
  <si>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</si>
  <si>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</si>
  <si>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</si>
  <si>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</si>
  <si>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</si>
  <si>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</si>
  <si>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</si>
  <si>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</si>
  <si>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</si>
  <si>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</si>
  <si>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</si>
  <si>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</si>
  <si>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</si>
  <si>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</si>
  <si>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</si>
  <si>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</si>
  <si>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</si>
  <si>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</si>
  <si>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</si>
  <si>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</si>
  <si>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</si>
  <si>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</si>
  <si>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</si>
  <si>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</si>
  <si>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</si>
  <si>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</si>
  <si>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</si>
  <si>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</si>
  <si>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</si>
  <si>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</si>
  <si>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</si>
  <si>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</si>
  <si>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</si>
  <si>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</si>
  <si>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</si>
  <si>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</si>
  <si>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</si>
  <si>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</si>
  <si>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</si>
  <si>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</si>
  <si>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</si>
  <si>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</si>
  <si>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</si>
  <si>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</si>
  <si>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</si>
  <si>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</si>
  <si>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</si>
  <si>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</si>
  <si>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</si>
  <si>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</si>
  <si>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</si>
  <si>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</si>
  <si>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</si>
  <si>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</si>
  <si>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</si>
  <si>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</si>
  <si>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</si>
  <si>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</si>
  <si>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</si>
  <si>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</si>
  <si>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</si>
  <si>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</si>
  <si>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</si>
  <si>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</si>
  <si>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</si>
  <si>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</si>
  <si>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</si>
  <si>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</si>
  <si>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</si>
  <si>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</si>
  <si>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</si>
  <si>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</si>
  <si>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</si>
  <si>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</si>
  <si>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</si>
  <si>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</si>
  <si>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</si>
  <si>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</si>
  <si>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</si>
  <si>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</si>
  <si>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</si>
  <si>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</si>
  <si>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</si>
  <si>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</si>
  <si>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</si>
  <si>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</si>
  <si>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</si>
  <si>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</si>
  <si>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</si>
  <si>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</si>
  <si>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</si>
  <si>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</si>
  <si>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</si>
  <si>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</si>
  <si>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</si>
  <si>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</si>
  <si>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</si>
  <si>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</si>
  <si>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</si>
  <si>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</si>
  <si>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</si>
  <si>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</si>
  <si>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</si>
  <si>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</si>
  <si>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</si>
  <si>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</si>
  <si>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</si>
  <si>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</si>
  <si>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</si>
  <si>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</si>
  <si>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</si>
  <si>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</si>
  <si>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</si>
  <si>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</si>
  <si>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</si>
  <si>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</si>
  <si>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</si>
  <si>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</si>
  <si>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</si>
  <si>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</si>
  <si>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</si>
  <si>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</si>
  <si>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</si>
  <si>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</si>
  <si>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</si>
  <si>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</si>
  <si>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</si>
  <si>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</si>
  <si>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</si>
  <si>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</si>
  <si>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</si>
  <si>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</si>
  <si>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</si>
  <si>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</si>
  <si>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</si>
  <si>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</si>
  <si>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</si>
  <si>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</si>
  <si>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</si>
  <si>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</si>
  <si>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</si>
  <si>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</si>
  <si>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</si>
  <si>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</si>
  <si>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</si>
  <si>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</si>
  <si>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</si>
  <si>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</si>
  <si>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</si>
  <si>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</si>
  <si>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</si>
  <si>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</si>
  <si>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</si>
  <si>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</si>
  <si>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</si>
  <si>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</si>
  <si>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</si>
  <si>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</si>
  <si>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</si>
  <si>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</si>
  <si>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</si>
  <si>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</si>
  <si>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</si>
  <si>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</si>
  <si>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</si>
  <si>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</si>
  <si>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</si>
  <si>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</si>
  <si>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</si>
  <si>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</si>
  <si>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</si>
  <si>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</si>
  <si>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</si>
  <si>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</si>
  <si>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</si>
  <si>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</si>
  <si>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</si>
  <si>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</si>
  <si>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</si>
  <si>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</si>
  <si>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</si>
  <si>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</si>
  <si>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</si>
  <si>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</si>
  <si>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</si>
  <si>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</si>
  <si>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</si>
  <si>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</si>
  <si>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</si>
  <si>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</si>
  <si>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</si>
  <si>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</si>
  <si>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</si>
  <si>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</si>
  <si>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</si>
  <si>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</si>
  <si>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</si>
  <si>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</si>
  <si>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</si>
  <si>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</si>
  <si>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</si>
  <si>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</si>
  <si>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</si>
  <si>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</si>
  <si>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</si>
  <si>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</si>
  <si>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</si>
  <si>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</si>
  <si>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</si>
  <si>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</si>
  <si>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</si>
  <si>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</si>
  <si>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</si>
  <si>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</si>
  <si>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</si>
  <si>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</si>
  <si>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</si>
  <si>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</si>
  <si>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</si>
  <si>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</si>
  <si>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</si>
  <si>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</si>
  <si>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</si>
  <si>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</si>
  <si>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</si>
  <si>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</si>
  <si>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</si>
  <si>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</si>
  <si>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</si>
  <si>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</si>
  <si>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</si>
  <si>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</si>
  <si>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</si>
  <si>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</si>
  <si>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</si>
  <si>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</si>
  <si>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</si>
  <si>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</si>
  <si>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</si>
  <si>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</si>
  <si>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</si>
  <si>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</si>
  <si>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</si>
  <si>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</si>
  <si>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</si>
  <si>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</si>
  <si>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</si>
  <si>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</si>
  <si>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</si>
  <si>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</si>
  <si>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</si>
  <si>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</si>
  <si>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</si>
  <si>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</si>
  <si>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</si>
  <si>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</si>
  <si>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</si>
  <si>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</si>
  <si>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</si>
  <si>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</si>
  <si>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</si>
  <si>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</si>
  <si>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</si>
  <si>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</si>
  <si>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</si>
  <si>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</si>
  <si>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</si>
  <si>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</si>
  <si>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</si>
  <si>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</si>
  <si>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</si>
  <si>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</si>
  <si>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</si>
  <si>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</si>
  <si>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</si>
  <si>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</si>
  <si>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</si>
  <si>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</si>
  <si>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</si>
  <si>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</si>
  <si>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</si>
  <si>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</si>
  <si>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</si>
  <si>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</si>
  <si>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</si>
  <si>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</si>
  <si>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</si>
  <si>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</si>
  <si>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</si>
  <si>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</si>
  <si>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</si>
  <si>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</si>
  <si>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</si>
  <si>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</si>
  <si>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</si>
  <si>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</si>
  <si>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</si>
  <si>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</si>
  <si>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</si>
  <si>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</si>
  <si>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</si>
  <si>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</si>
  <si>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</si>
  <si>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</si>
  <si>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</si>
  <si>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</si>
  <si>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</si>
  <si>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</si>
  <si>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</si>
  <si>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</si>
  <si>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</si>
  <si>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</si>
  <si>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</si>
  <si>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</si>
  <si>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</si>
  <si>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</si>
  <si>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</si>
  <si>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</si>
  <si>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</si>
  <si>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</si>
  <si>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</si>
  <si>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</si>
  <si>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</si>
  <si>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</si>
  <si>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</si>
  <si>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</si>
  <si>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</si>
  <si>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</si>
  <si>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</si>
  <si>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</si>
  <si>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</si>
  <si>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</si>
  <si>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</si>
  <si>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</si>
  <si>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</si>
  <si>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</si>
  <si>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</si>
  <si>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</si>
  <si>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</si>
  <si>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</si>
  <si>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</si>
  <si>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</si>
  <si>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</si>
  <si>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</si>
  <si>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</si>
  <si>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</si>
  <si>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</si>
  <si>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</si>
  <si>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</si>
  <si>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</si>
  <si>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</si>
  <si>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</si>
  <si>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</si>
  <si>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</si>
  <si>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</si>
  <si>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</si>
  <si>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</si>
  <si>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</si>
  <si>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</si>
  <si>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</si>
  <si>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</si>
  <si>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</si>
  <si>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</si>
  <si>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</si>
  <si>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</si>
  <si>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</si>
  <si>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</si>
  <si>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</si>
  <si>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</si>
  <si>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</si>
  <si>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</si>
  <si>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</si>
  <si>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</si>
  <si>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</si>
  <si>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</si>
  <si>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</si>
  <si>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</si>
  <si>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</si>
  <si>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</si>
  <si>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</si>
  <si>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</si>
  <si>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</si>
  <si>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</si>
  <si>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</si>
  <si>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</si>
  <si>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</si>
  <si>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</si>
  <si>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</si>
  <si>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</si>
  <si>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</si>
  <si>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</si>
  <si>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</si>
  <si>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</si>
  <si>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</si>
  <si>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</si>
  <si>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</si>
  <si>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</si>
  <si>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</si>
  <si>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</si>
  <si>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</si>
  <si>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</si>
  <si>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</si>
  <si>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</si>
  <si>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</si>
  <si>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</si>
  <si>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</si>
  <si>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</si>
  <si>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</si>
  <si>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</si>
  <si>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</si>
  <si>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</si>
  <si>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</si>
  <si>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</si>
  <si>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</si>
  <si>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</si>
  <si>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</si>
  <si>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</si>
  <si>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</si>
  <si>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</si>
  <si>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</si>
  <si>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</si>
  <si>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</si>
  <si>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</si>
  <si>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</si>
  <si>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</si>
  <si>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</si>
  <si>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</si>
  <si>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</si>
  <si>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</si>
  <si>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</si>
  <si>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</si>
  <si>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</si>
  <si>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</si>
  <si>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</si>
  <si>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</si>
  <si>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</si>
  <si>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</si>
  <si>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</si>
  <si>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</si>
  <si>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</si>
  <si>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</si>
  <si>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</si>
  <si>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</si>
  <si>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</si>
  <si>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</si>
  <si>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</si>
  <si>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</si>
  <si>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</si>
  <si>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</si>
  <si>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</si>
  <si>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</si>
  <si>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</si>
  <si>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</si>
  <si>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</si>
  <si>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</si>
  <si>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</si>
  <si>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</si>
  <si>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</si>
  <si>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</si>
  <si>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</si>
  <si>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</si>
  <si>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</si>
  <si>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</si>
  <si>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</si>
  <si>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</si>
  <si>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</si>
  <si>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</si>
  <si>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</si>
  <si>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</si>
  <si>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</si>
  <si>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</si>
  <si>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</si>
  <si>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</si>
  <si>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</si>
  <si>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</si>
  <si>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</si>
  <si>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</si>
  <si>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</si>
  <si>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</si>
  <si>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</si>
  <si>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</si>
  <si>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</si>
  <si>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</si>
  <si>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</si>
  <si>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</si>
  <si>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</si>
  <si>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</si>
  <si>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</si>
  <si>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</si>
  <si>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</si>
  <si>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</si>
  <si>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</si>
  <si>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</si>
  <si>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</si>
  <si>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</si>
  <si>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</si>
  <si>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</si>
  <si>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</si>
  <si>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</si>
  <si>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</si>
  <si>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</si>
  <si>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</si>
  <si>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</si>
  <si>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</si>
  <si>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</si>
  <si>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</si>
  <si>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</si>
  <si>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</si>
  <si>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</si>
  <si>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</si>
  <si>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</si>
  <si>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</si>
  <si>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</si>
  <si>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</si>
  <si>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</si>
  <si>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</si>
  <si>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</si>
  <si>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</si>
  <si>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</si>
  <si>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</si>
  <si>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</si>
  <si>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</si>
  <si>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</si>
  <si>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</si>
  <si>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</si>
  <si>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</si>
  <si>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</si>
  <si>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</si>
  <si>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</si>
  <si>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</si>
  <si>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</si>
  <si>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</si>
  <si>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</si>
  <si>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</si>
  <si>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</si>
  <si>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</si>
  <si>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</si>
  <si>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</si>
  <si>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</si>
  <si>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</si>
  <si>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</si>
  <si>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</si>
  <si>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</si>
  <si>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</si>
  <si>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</si>
  <si>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</si>
  <si>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</si>
  <si>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</si>
  <si>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</si>
  <si>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</si>
  <si>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</si>
  <si>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</si>
  <si>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</si>
  <si>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</si>
  <si>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</si>
  <si>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</si>
  <si>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</si>
  <si>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</si>
  <si>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</si>
  <si>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</si>
  <si>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</si>
  <si>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</si>
  <si>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</si>
  <si>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</si>
  <si>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</si>
  <si>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</si>
  <si>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</si>
  <si>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</si>
  <si>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</si>
  <si>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</si>
  <si>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</si>
  <si>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</si>
  <si>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</si>
  <si>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</si>
  <si>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</si>
  <si>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</si>
  <si>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</si>
  <si>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</si>
  <si>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</si>
  <si>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</si>
  <si>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</si>
  <si>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</si>
  <si>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</si>
  <si>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</si>
  <si>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</si>
  <si>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</si>
  <si>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</si>
  <si>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</si>
  <si>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</si>
  <si>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</si>
  <si>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</si>
  <si>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</si>
  <si>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</si>
  <si>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</si>
  <si>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</si>
  <si>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</si>
  <si>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</si>
  <si>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</si>
  <si>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</si>
  <si>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</si>
  <si>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</si>
  <si>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</si>
  <si>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</si>
  <si>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</si>
  <si>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</si>
  <si>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</si>
  <si>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</si>
  <si>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</si>
  <si>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</si>
  <si>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</si>
  <si>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</si>
  <si>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</si>
  <si>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</si>
  <si>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</si>
  <si>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</si>
  <si>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</si>
  <si>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</si>
  <si>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</si>
  <si>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</si>
  <si>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</si>
  <si>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</si>
  <si>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</si>
  <si>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</si>
  <si>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</si>
  <si>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</si>
  <si>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</si>
  <si>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</si>
  <si>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</si>
  <si>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</si>
  <si>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</si>
  <si>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</si>
  <si>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</si>
  <si>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</si>
  <si>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</si>
  <si>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</si>
  <si>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</si>
  <si>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</si>
  <si>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</si>
  <si>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</si>
  <si>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</si>
  <si>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</si>
  <si>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</si>
  <si>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</si>
  <si>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</si>
  <si>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</si>
  <si>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</si>
  <si>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</si>
  <si>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</si>
  <si>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</si>
  <si>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</si>
  <si>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</si>
  <si>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</si>
  <si>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</si>
  <si>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</si>
  <si>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</si>
  <si>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</si>
  <si>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</si>
  <si>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</si>
  <si>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</si>
  <si>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</si>
  <si>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</si>
  <si>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</si>
  <si>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</si>
  <si>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</si>
  <si>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</si>
  <si>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</si>
  <si>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</si>
  <si>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</si>
  <si>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</si>
  <si>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</si>
  <si>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</si>
  <si>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</si>
  <si>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</si>
  <si>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</si>
  <si>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</si>
  <si>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</si>
  <si>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</si>
  <si>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</si>
  <si>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</si>
  <si>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</si>
  <si>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</si>
  <si>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</si>
  <si>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</si>
  <si>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</si>
  <si>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</si>
  <si>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</si>
  <si>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</si>
  <si>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</si>
  <si>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</si>
  <si>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</si>
  <si>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</si>
  <si>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</si>
  <si>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</si>
  <si>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</si>
  <si>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</si>
  <si>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</si>
  <si>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</si>
  <si>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</si>
  <si>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</si>
  <si>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</si>
  <si>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</si>
  <si>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</si>
  <si>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</si>
  <si>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</si>
  <si>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</si>
  <si>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</si>
  <si>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</si>
  <si>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</si>
  <si>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</si>
  <si>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</si>
  <si>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</si>
  <si>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</si>
  <si>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</si>
  <si>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</si>
  <si>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</si>
  <si>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</si>
  <si>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</si>
  <si>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</si>
  <si>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</si>
  <si>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</si>
  <si>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</si>
  <si>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</si>
  <si>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</si>
  <si>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</si>
  <si>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</si>
  <si>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</si>
  <si>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</si>
  <si>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</si>
  <si>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</si>
  <si>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</si>
  <si>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</si>
  <si>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</si>
  <si>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</si>
  <si>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</si>
  <si>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</si>
  <si>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</si>
  <si>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</si>
  <si>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</si>
  <si>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</si>
  <si>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</si>
  <si>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</si>
  <si>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</si>
  <si>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</si>
  <si>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</si>
  <si>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</si>
  <si>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</si>
  <si>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</si>
  <si>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</si>
  <si>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</si>
  <si>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</si>
  <si>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</si>
  <si>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</si>
  <si>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</si>
  <si>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</si>
  <si>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</si>
  <si>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</si>
  <si>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</si>
  <si>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</si>
  <si>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</si>
  <si>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</si>
  <si>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</si>
  <si>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</si>
  <si>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</si>
  <si>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</si>
  <si>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</si>
  <si>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</si>
  <si>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</si>
  <si>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</si>
  <si>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</si>
  <si>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</si>
  <si>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</si>
  <si>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</si>
  <si>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</si>
  <si>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</si>
  <si>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</si>
  <si>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</si>
  <si>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</si>
  <si>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</si>
  <si>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</si>
  <si>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</si>
  <si>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</si>
  <si>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</si>
  <si>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</si>
  <si>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</si>
  <si>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</si>
  <si>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</si>
  <si>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</si>
  <si>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</si>
  <si>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</si>
  <si>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</si>
  <si>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</si>
  <si>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</si>
  <si>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</si>
  <si>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</si>
  <si>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</si>
  <si>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</si>
  <si>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</si>
  <si>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</si>
  <si>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</si>
  <si>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</si>
  <si>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</si>
  <si>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</si>
  <si>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</si>
  <si>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</si>
  <si>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</si>
  <si>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</si>
  <si>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</si>
  <si>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</si>
  <si>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</si>
  <si>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</si>
  <si>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</si>
  <si>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</si>
  <si>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</si>
  <si>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</si>
  <si>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</si>
  <si>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</si>
  <si>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</si>
  <si>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</si>
  <si>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</si>
  <si>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</si>
  <si>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</si>
  <si>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</si>
  <si>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</si>
  <si>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</si>
  <si>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</si>
  <si>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</si>
  <si>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</si>
  <si>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</si>
  <si>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</si>
  <si>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</si>
  <si>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</si>
  <si>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</si>
  <si>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</si>
  <si>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</si>
  <si>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</si>
  <si>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</si>
  <si>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</si>
  <si>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</si>
  <si>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</si>
  <si>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</si>
  <si>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</si>
  <si>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</si>
  <si>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</si>
  <si>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</si>
  <si>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</si>
  <si>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</si>
  <si>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</si>
  <si>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</si>
  <si>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</si>
  <si>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</si>
  <si>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</si>
  <si>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</si>
  <si>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</si>
  <si>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</si>
  <si>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</si>
  <si>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</si>
  <si>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</si>
  <si>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</si>
  <si>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</si>
  <si>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</si>
  <si>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</si>
  <si>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</si>
  <si>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</si>
  <si>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</si>
  <si>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</si>
  <si>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</si>
  <si>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</si>
  <si>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</si>
  <si>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</si>
  <si>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</si>
  <si>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</si>
  <si>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</si>
  <si>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</si>
  <si>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</si>
  <si>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</si>
  <si>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</si>
  <si>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</si>
  <si>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</si>
  <si>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</si>
  <si>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</si>
  <si>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</si>
  <si>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</si>
  <si>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</si>
  <si>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</si>
  <si>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</si>
  <si>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</si>
  <si>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</si>
  <si>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</si>
  <si>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</si>
  <si>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</si>
  <si>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</si>
  <si>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</si>
  <si>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</si>
  <si>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</si>
  <si>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</si>
  <si>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</si>
  <si>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</si>
  <si>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</si>
  <si>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</si>
  <si>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</si>
  <si>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</si>
  <si>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</si>
  <si>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</si>
  <si>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</si>
  <si>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</si>
  <si>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</si>
  <si>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</si>
  <si>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</si>
  <si>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</si>
  <si>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</si>
  <si>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</si>
  <si>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</si>
  <si>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</si>
  <si>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</si>
  <si>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</si>
  <si>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</si>
  <si>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</si>
  <si>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</si>
  <si>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</si>
  <si>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</si>
  <si>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</si>
  <si>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</si>
  <si>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</si>
  <si>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</si>
  <si>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</si>
  <si>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</si>
  <si>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</si>
  <si>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</si>
  <si>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</si>
  <si>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</si>
  <si>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</si>
  <si>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</si>
  <si>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</si>
  <si>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</si>
  <si>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</si>
  <si>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</si>
  <si>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</si>
  <si>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</si>
  <si>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</si>
  <si>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</si>
  <si>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</si>
  <si>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</si>
  <si>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</si>
  <si>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</si>
  <si>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</si>
  <si>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</si>
  <si>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</si>
  <si>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</si>
  <si>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</si>
  <si>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</si>
  <si>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</si>
  <si>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</si>
  <si>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</si>
  <si>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</si>
  <si>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</si>
  <si>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</si>
  <si>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</si>
  <si>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</si>
  <si>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</si>
  <si>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</si>
  <si>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</si>
  <si>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</si>
  <si>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</si>
  <si>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</si>
  <si>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</si>
  <si>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</si>
  <si>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</si>
  <si>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</si>
  <si>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</si>
  <si>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</si>
  <si>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</si>
  <si>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</si>
  <si>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</si>
  <si>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</si>
  <si>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</si>
  <si>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</si>
  <si>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</si>
  <si>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</si>
  <si>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</si>
  <si>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</si>
  <si>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</si>
  <si>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</si>
  <si>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</si>
  <si>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</si>
  <si>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</si>
  <si>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</si>
  <si>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</si>
  <si>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</si>
  <si>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</si>
  <si>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</si>
  <si>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</si>
  <si>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</si>
  <si>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</si>
  <si>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</si>
  <si>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</si>
  <si>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</si>
  <si>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</si>
  <si>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</si>
  <si>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</si>
  <si>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</si>
  <si>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</si>
  <si>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</si>
  <si>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</si>
  <si>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</si>
  <si>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</si>
  <si>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</si>
  <si>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</si>
  <si>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</si>
  <si>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</si>
  <si>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</si>
  <si>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</si>
  <si>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</si>
  <si>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</si>
  <si>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</si>
  <si>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</si>
  <si>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</si>
  <si>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</si>
  <si>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</si>
  <si>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</si>
  <si>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</si>
  <si>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</si>
  <si>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</si>
  <si>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</si>
  <si>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</si>
  <si>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</si>
  <si>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</si>
  <si>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</si>
  <si>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</si>
  <si>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</si>
  <si>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</si>
  <si>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</si>
  <si>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</si>
  <si>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</si>
  <si>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</si>
  <si>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</si>
  <si>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</si>
  <si>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</si>
  <si>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</si>
  <si>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</si>
  <si>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</si>
  <si>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</si>
  <si>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</si>
  <si>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</si>
  <si>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</si>
  <si>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</si>
  <si>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</si>
  <si>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</si>
  <si>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</si>
  <si>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</si>
  <si>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</si>
  <si>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</si>
  <si>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</si>
  <si>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</si>
  <si>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</si>
  <si>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</si>
  <si>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</si>
  <si>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</si>
  <si>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</si>
  <si>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</si>
  <si>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</si>
  <si>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</si>
  <si>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</si>
  <si>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</si>
  <si>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</si>
  <si>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</si>
  <si>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</si>
  <si>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</si>
  <si>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</si>
  <si>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</si>
  <si>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</si>
  <si>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</si>
  <si>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</si>
  <si>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</si>
  <si>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</si>
  <si>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</si>
  <si>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</si>
  <si>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</si>
  <si>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</si>
  <si>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</si>
  <si>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</si>
  <si>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</si>
  <si>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</si>
  <si>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</si>
  <si>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</si>
  <si>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</si>
  <si>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</si>
  <si>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</si>
  <si>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</si>
  <si>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</si>
  <si>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</si>
  <si>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</si>
  <si>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</si>
  <si>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</si>
  <si>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</si>
  <si>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</si>
  <si>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</si>
  <si>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</si>
  <si>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</si>
  <si>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</si>
  <si>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</si>
  <si>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</si>
  <si>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</si>
  <si>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</si>
  <si>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</si>
  <si>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</si>
  <si>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</si>
  <si>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</si>
  <si>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</si>
  <si>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</si>
  <si>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</si>
  <si>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</si>
  <si>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</si>
  <si>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</si>
  <si>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</si>
  <si>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</si>
  <si>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</si>
  <si>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</si>
  <si>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</si>
  <si>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</si>
  <si>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</si>
  <si>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</si>
  <si>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</si>
  <si>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</si>
  <si>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</si>
  <si>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</si>
  <si>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</si>
  <si>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</si>
  <si>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</si>
  <si>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</si>
  <si>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</si>
  <si>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</si>
  <si>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</si>
  <si>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</si>
  <si>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</si>
  <si>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</si>
  <si>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</si>
  <si>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</si>
  <si>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</si>
  <si>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</si>
  <si>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</si>
  <si>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</si>
  <si>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</si>
  <si>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</si>
  <si>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</si>
  <si>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</si>
  <si>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</si>
  <si>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</si>
  <si>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</si>
  <si>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</si>
  <si>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</si>
  <si>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</si>
  <si>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</si>
  <si>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</si>
  <si>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</si>
  <si>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</si>
  <si>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</si>
  <si>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</si>
  <si>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</si>
  <si>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</si>
  <si>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</si>
  <si>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</si>
  <si>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</si>
  <si>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</si>
  <si>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</si>
  <si>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</si>
  <si>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</si>
  <si>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</si>
  <si>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</si>
  <si>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</si>
  <si>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</si>
  <si>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</si>
  <si>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</si>
  <si>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</si>
  <si>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</si>
  <si>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</si>
  <si>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</si>
  <si>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</si>
  <si>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</si>
  <si>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</si>
  <si>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</si>
  <si>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</si>
  <si>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</si>
  <si>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</si>
  <si>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</si>
  <si>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</si>
  <si>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</si>
  <si>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</si>
  <si>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</si>
  <si>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</si>
  <si>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</si>
  <si>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</si>
  <si>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</si>
  <si>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</si>
  <si>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</si>
  <si>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</si>
  <si>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</si>
  <si>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</si>
  <si>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</si>
  <si>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</si>
  <si>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</si>
  <si>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</si>
  <si>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</si>
  <si>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</si>
  <si>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</si>
  <si>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</si>
  <si>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</si>
  <si>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</si>
  <si>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</si>
  <si>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</si>
  <si>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</si>
  <si>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</si>
  <si>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</si>
  <si>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</si>
  <si>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</si>
  <si>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</si>
  <si>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</si>
  <si>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</si>
  <si>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</si>
  <si>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</si>
  <si>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</si>
  <si>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</si>
  <si>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</si>
  <si>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</si>
  <si>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</si>
  <si>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</si>
  <si>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</si>
  <si>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</si>
  <si>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</si>
  <si>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</si>
  <si>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</si>
  <si>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</si>
  <si>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</si>
  <si>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</si>
  <si>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</si>
  <si>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</si>
  <si>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</si>
  <si>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</si>
  <si>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</si>
  <si>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</si>
  <si>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</si>
  <si>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</si>
  <si>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</si>
  <si>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</si>
  <si>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</si>
  <si>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</si>
  <si>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</si>
  <si>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</si>
  <si>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</si>
  <si>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</si>
  <si>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</si>
  <si>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</si>
  <si>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</si>
  <si>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</si>
  <si>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</si>
  <si>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</si>
  <si>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</si>
  <si>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</si>
  <si>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</si>
  <si>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</si>
  <si>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</si>
  <si>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</si>
  <si>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</si>
  <si>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</si>
  <si>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</si>
  <si>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</si>
  <si>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</si>
  <si>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</si>
  <si>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</si>
  <si>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</si>
  <si>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</si>
  <si>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</si>
  <si>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</si>
  <si>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</si>
  <si>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</si>
  <si>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</si>
  <si>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</si>
  <si>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</si>
  <si>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</si>
  <si>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</si>
  <si>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</si>
  <si>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</si>
  <si>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</si>
  <si>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</si>
  <si>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</si>
  <si>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</si>
  <si>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</si>
  <si>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</si>
  <si>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</si>
  <si>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</si>
  <si>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</si>
  <si>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</si>
  <si>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</si>
  <si>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</si>
  <si>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</si>
  <si>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</si>
  <si>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</si>
  <si>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</si>
  <si>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</si>
  <si>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</si>
  <si>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</si>
  <si>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</si>
  <si>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</si>
  <si>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</si>
  <si>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</si>
  <si>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</si>
  <si>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</si>
  <si>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</si>
  <si>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</si>
  <si>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</si>
  <si>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</si>
  <si>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</si>
  <si>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</si>
  <si>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</si>
  <si>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</si>
  <si>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</si>
  <si>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</si>
  <si>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</si>
  <si>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</si>
  <si>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</si>
  <si>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</si>
  <si>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</si>
  <si>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</si>
  <si>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</si>
  <si>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</si>
  <si>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</si>
  <si>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</si>
  <si>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</si>
  <si>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</si>
  <si>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</si>
  <si>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</si>
  <si>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</si>
  <si>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</si>
  <si>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</si>
  <si>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</si>
  <si>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</si>
  <si>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</si>
  <si>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</si>
  <si>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</si>
  <si>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</si>
  <si>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</si>
  <si>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</si>
  <si>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</si>
  <si>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</si>
  <si>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</si>
  <si>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</si>
  <si>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</si>
  <si>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</si>
  <si>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</si>
  <si>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</si>
  <si>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</si>
  <si>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</si>
  <si>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</si>
  <si>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</si>
  <si>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</si>
  <si>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</si>
  <si>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</si>
  <si>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</si>
  <si>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</si>
  <si>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</si>
  <si>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</si>
  <si>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</si>
  <si>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</si>
  <si>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</si>
  <si>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</si>
  <si>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</si>
  <si>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</si>
  <si>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</si>
  <si>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</si>
  <si>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</si>
  <si>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</si>
  <si>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</si>
  <si>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</si>
  <si>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</si>
  <si>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</si>
  <si>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</si>
  <si>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</si>
  <si>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</si>
  <si>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</si>
  <si>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</si>
  <si>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</si>
  <si>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</si>
  <si>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</si>
  <si>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</si>
  <si>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</si>
  <si>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</si>
  <si>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</si>
  <si>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</si>
  <si>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</si>
  <si>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</si>
  <si>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</si>
  <si>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</si>
  <si>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</si>
  <si>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</si>
  <si>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</si>
  <si>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</si>
  <si>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</si>
  <si>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</si>
  <si>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</si>
  <si>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</si>
  <si>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</si>
  <si>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</si>
  <si>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</si>
  <si>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</si>
  <si>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</si>
  <si>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</si>
  <si>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</si>
  <si>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</si>
  <si>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</si>
  <si>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</si>
  <si>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</si>
  <si>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</si>
  <si>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</si>
  <si>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</si>
  <si>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</si>
  <si>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</si>
  <si>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</si>
  <si>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</si>
  <si>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</si>
  <si>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</si>
  <si>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</si>
  <si>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</si>
  <si>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</si>
  <si>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</si>
  <si>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</si>
  <si>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</si>
  <si>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</si>
  <si>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</si>
  <si>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</si>
  <si>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</si>
  <si>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</si>
  <si>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</si>
  <si>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</si>
  <si>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</si>
  <si>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</si>
  <si>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</si>
  <si>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</si>
  <si>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</si>
  <si>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</si>
  <si>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</si>
  <si>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</si>
  <si>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</si>
  <si>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</si>
  <si>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</si>
  <si>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</si>
  <si>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</si>
  <si>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</si>
  <si>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</si>
  <si>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</si>
  <si>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</si>
  <si>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</si>
  <si>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</si>
  <si>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</si>
  <si>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</si>
  <si>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</si>
  <si>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</si>
  <si>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</si>
  <si>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</si>
  <si>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</si>
  <si>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</si>
  <si>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</si>
  <si>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</si>
  <si>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</si>
  <si>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</si>
  <si>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</si>
  <si>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</si>
  <si>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</si>
  <si>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</si>
  <si>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</si>
  <si>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</si>
  <si>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</si>
  <si>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</si>
  <si>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</si>
  <si>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</si>
  <si>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</si>
  <si>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</si>
  <si>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</si>
  <si>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</si>
  <si>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</si>
  <si>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</si>
  <si>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</si>
  <si>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</si>
  <si>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</si>
  <si>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</si>
  <si>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</si>
  <si>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</si>
  <si>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</si>
  <si>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</si>
  <si>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</si>
  <si>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</si>
  <si>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</si>
  <si>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</si>
  <si>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</si>
  <si>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</si>
  <si>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</si>
  <si>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</si>
  <si>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</si>
  <si>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</si>
  <si>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</si>
  <si>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</si>
  <si>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</si>
  <si>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</si>
  <si>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</si>
  <si>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</si>
  <si>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</si>
  <si>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</si>
  <si>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</si>
  <si>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</si>
  <si>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</si>
  <si>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</si>
  <si>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</si>
  <si>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</si>
  <si>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</si>
  <si>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</si>
  <si>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</si>
  <si>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</si>
  <si>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</si>
  <si>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</si>
  <si>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</si>
  <si>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</si>
  <si>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</si>
  <si>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</si>
  <si>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</si>
  <si>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</si>
  <si>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</si>
  <si>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</si>
  <si>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</si>
  <si>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</si>
  <si>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</si>
  <si>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</si>
  <si>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</si>
  <si>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</si>
  <si>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</si>
  <si>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</si>
  <si>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</si>
  <si>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</si>
  <si>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</si>
  <si>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</si>
  <si>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</si>
  <si>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</si>
  <si>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</si>
  <si>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</si>
  <si>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</si>
  <si>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</si>
  <si>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</si>
  <si>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</si>
  <si>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</si>
  <si>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</si>
  <si>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</si>
  <si>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</si>
  <si>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</si>
  <si>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</si>
  <si>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</si>
  <si>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</si>
  <si>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</si>
  <si>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</si>
  <si>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</si>
  <si>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</si>
  <si>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</si>
  <si>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</si>
  <si>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</si>
  <si>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</si>
  <si>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</si>
  <si>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</si>
  <si>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</si>
  <si>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</si>
  <si>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</si>
  <si>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</si>
  <si>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</si>
  <si>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</si>
  <si>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</si>
  <si>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</si>
  <si>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</si>
  <si>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</si>
  <si>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</si>
  <si>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</si>
  <si>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</si>
  <si>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</si>
  <si>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</si>
  <si>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</si>
  <si>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</si>
  <si>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</si>
  <si>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</si>
  <si>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</si>
  <si>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</si>
  <si>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</si>
  <si>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</si>
  <si>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</si>
  <si>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</si>
  <si>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</si>
  <si>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</si>
  <si>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</si>
  <si>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</si>
  <si>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</si>
  <si>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</si>
  <si>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</si>
  <si>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</si>
  <si>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</si>
  <si>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</si>
  <si>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</si>
  <si>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</si>
  <si>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</si>
  <si>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</si>
  <si>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</si>
  <si>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</si>
  <si>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</si>
  <si>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</si>
  <si>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</si>
  <si>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</si>
  <si>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</si>
  <si>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</si>
  <si>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</si>
  <si>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</si>
  <si>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</si>
  <si>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</si>
  <si>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</si>
  <si>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</si>
  <si>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</si>
  <si>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</si>
  <si>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</si>
  <si>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</si>
  <si>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</si>
  <si>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</si>
  <si>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</si>
  <si>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</si>
  <si>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</si>
  <si>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</si>
  <si>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</si>
  <si>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</si>
  <si>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</si>
  <si>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</si>
  <si>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</si>
  <si>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</si>
  <si>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</si>
  <si>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</si>
  <si>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</si>
  <si>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</si>
  <si>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</si>
  <si>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</si>
  <si>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</si>
  <si>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</si>
  <si>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</si>
  <si>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</si>
  <si>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</si>
  <si>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</si>
  <si>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</si>
  <si>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</si>
  <si>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</si>
  <si>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</si>
  <si>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</si>
  <si>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</si>
  <si>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</si>
  <si>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</si>
  <si>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</si>
  <si>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</si>
  <si>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</si>
  <si>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</si>
  <si>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</si>
  <si>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</si>
  <si>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</si>
  <si>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</si>
  <si>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</si>
  <si>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</si>
  <si>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</si>
  <si>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</si>
  <si>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</si>
  <si>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</si>
  <si>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</si>
  <si>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</si>
  <si>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</si>
  <si>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</si>
  <si>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</si>
  <si>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</si>
  <si>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</si>
  <si>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</si>
  <si>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</si>
  <si>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</si>
  <si>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</si>
  <si>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</si>
  <si>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</si>
  <si>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</si>
  <si>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</si>
  <si>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</si>
  <si>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</si>
  <si>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</si>
  <si>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</si>
  <si>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</si>
  <si>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</si>
  <si>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</si>
  <si>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</si>
  <si>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</si>
  <si>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</si>
  <si>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</si>
  <si>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</si>
  <si>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</si>
  <si>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</si>
  <si>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</si>
  <si>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</si>
  <si>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</si>
  <si>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</si>
  <si>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</si>
  <si>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</si>
  <si>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</si>
  <si>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</si>
  <si>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</si>
  <si>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</si>
  <si>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</si>
  <si>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</si>
  <si>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</si>
  <si>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</si>
  <si>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</si>
  <si>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</si>
  <si>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</si>
  <si>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</si>
  <si>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</si>
  <si>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</si>
  <si>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</si>
  <si>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</si>
  <si>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</si>
  <si>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</si>
  <si>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</si>
  <si>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</si>
  <si>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</si>
  <si>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</si>
  <si>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</si>
  <si>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</si>
  <si>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</si>
  <si>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</si>
  <si>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</si>
  <si>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</si>
  <si>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</si>
  <si>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</si>
  <si>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</si>
  <si>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</si>
  <si>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</si>
  <si>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</si>
  <si>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</si>
  <si>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</si>
  <si>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</si>
  <si>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</si>
  <si>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</si>
  <si>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</si>
  <si>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</si>
  <si>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</si>
  <si>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</si>
  <si>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</si>
  <si>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</si>
  <si>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</si>
  <si>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</si>
  <si>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</si>
  <si>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</si>
  <si>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</si>
  <si>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</si>
  <si>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</si>
  <si>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</si>
  <si>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</si>
  <si>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</si>
  <si>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</si>
  <si>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</si>
  <si>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</si>
  <si>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</si>
  <si>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</si>
  <si>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</si>
  <si>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</si>
  <si>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</si>
  <si>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</si>
  <si>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</si>
  <si>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</si>
  <si>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</si>
  <si>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</si>
  <si>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</si>
  <si>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</si>
  <si>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</si>
  <si>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</si>
  <si>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</si>
  <si>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</si>
  <si>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</si>
  <si>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</si>
  <si>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</si>
  <si>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</si>
  <si>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</si>
  <si>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</si>
  <si>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</si>
  <si>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</si>
  <si>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</si>
  <si>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</si>
  <si>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</si>
  <si>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</si>
  <si>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</si>
  <si>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</si>
  <si>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</si>
  <si>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</si>
  <si>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</si>
  <si>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</si>
  <si>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</si>
  <si>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</si>
  <si>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</si>
  <si>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</si>
  <si>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</si>
  <si>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</si>
  <si>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</si>
  <si>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</si>
  <si>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</si>
  <si>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</si>
  <si>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</si>
  <si>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</si>
  <si>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</si>
  <si>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</si>
  <si>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</si>
  <si>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</si>
  <si>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</si>
  <si>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</si>
  <si>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</si>
  <si>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</si>
  <si>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</si>
  <si>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</si>
  <si>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</si>
  <si>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</si>
  <si>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</si>
  <si>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</si>
  <si>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</si>
  <si>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</si>
  <si>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</si>
  <si>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</si>
  <si>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</si>
  <si>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</si>
  <si>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</si>
  <si>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</si>
  <si>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</si>
  <si>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</si>
  <si>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</si>
  <si>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</si>
  <si>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</si>
  <si>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</si>
  <si>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</si>
  <si>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</si>
  <si>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</si>
  <si>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</si>
  <si>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</si>
  <si>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</si>
  <si>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</si>
  <si>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</si>
  <si>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</si>
  <si>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</si>
  <si>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</si>
  <si>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</si>
  <si>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</si>
  <si>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</si>
  <si>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</si>
  <si>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</si>
  <si>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</si>
  <si>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</si>
  <si>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</si>
  <si>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</si>
  <si>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</si>
  <si>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</si>
  <si>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</si>
  <si>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</si>
  <si>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</si>
  <si>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</si>
  <si>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</si>
  <si>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</si>
  <si>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</si>
  <si>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</si>
  <si>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</si>
  <si>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</si>
  <si>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</si>
  <si>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</si>
  <si>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</si>
  <si>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</si>
  <si>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</si>
  <si>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</si>
  <si>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</si>
  <si>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</si>
  <si>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</si>
  <si>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</si>
  <si>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</si>
  <si>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</si>
  <si>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</si>
  <si>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</si>
  <si>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</si>
  <si>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</si>
  <si>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</si>
  <si>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</si>
  <si>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</si>
  <si>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</si>
  <si>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</si>
  <si>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</si>
  <si>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</si>
  <si>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</si>
  <si>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</si>
  <si>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</si>
  <si>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</si>
  <si>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</si>
  <si>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</si>
  <si>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</si>
  <si>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</si>
  <si>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</si>
  <si>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</si>
  <si>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</si>
  <si>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</si>
  <si>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</si>
  <si>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</si>
  <si>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</si>
  <si>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</si>
  <si>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</si>
  <si>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</si>
  <si>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</si>
  <si>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</si>
  <si>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</si>
  <si>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</si>
  <si>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</si>
  <si>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</si>
  <si>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</si>
  <si>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</si>
  <si>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</si>
  <si>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</si>
  <si>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</si>
  <si>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</si>
  <si>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</si>
  <si>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</si>
  <si>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</si>
  <si>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</si>
  <si>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</si>
  <si>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</si>
  <si>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</si>
  <si>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</si>
  <si>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</si>
  <si>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</si>
  <si>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</si>
  <si>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</si>
  <si>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</si>
  <si>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</si>
  <si>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</si>
  <si>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</si>
  <si>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</si>
  <si>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</si>
  <si>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</si>
  <si>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</si>
  <si>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</si>
  <si>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</si>
  <si>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</si>
  <si>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</si>
  <si>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</si>
  <si>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</si>
  <si>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</si>
  <si>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</si>
  <si>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</si>
  <si>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</si>
  <si>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</si>
  <si>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</si>
  <si>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</si>
  <si>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</si>
  <si>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</si>
  <si>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</si>
  <si>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</si>
  <si>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</si>
  <si>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</si>
  <si>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</si>
  <si>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</si>
  <si>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</si>
  <si>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</si>
  <si>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</si>
  <si>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</si>
  <si>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</si>
  <si>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</si>
  <si>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</si>
  <si>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</si>
  <si>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</si>
  <si>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</si>
  <si>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</si>
  <si>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</si>
  <si>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</si>
  <si>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</si>
  <si>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</si>
  <si>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</si>
  <si>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</si>
  <si>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</si>
  <si>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</si>
  <si>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</si>
  <si>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</si>
  <si>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</si>
  <si>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</si>
  <si>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</si>
  <si>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</si>
  <si>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</si>
  <si>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</si>
  <si>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</si>
  <si>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</si>
  <si>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</si>
  <si>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</si>
  <si>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</si>
  <si>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</si>
  <si>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</si>
  <si>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</si>
  <si>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</si>
  <si>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</si>
  <si>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</si>
  <si>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</si>
  <si>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</si>
  <si>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</si>
  <si>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</si>
  <si>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</si>
  <si>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</si>
  <si>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</si>
  <si>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</si>
  <si>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</si>
  <si>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</si>
  <si>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</si>
  <si>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</si>
  <si>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</si>
  <si>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</si>
  <si>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</si>
  <si>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</si>
  <si>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</si>
  <si>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</si>
  <si>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</si>
  <si>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</si>
  <si>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</si>
  <si>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</si>
  <si>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</si>
  <si>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</si>
  <si>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</si>
  <si>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</si>
  <si>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</si>
  <si>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</si>
  <si>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</si>
  <si>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</si>
  <si>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</si>
  <si>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</si>
  <si>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</si>
  <si>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</si>
  <si>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</si>
  <si>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</si>
  <si>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</si>
  <si>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</si>
  <si>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</si>
  <si>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</si>
  <si>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</si>
  <si>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</si>
  <si>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</si>
  <si>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</si>
  <si>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</si>
  <si>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</si>
  <si>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</si>
  <si>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</si>
  <si>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</si>
  <si>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</si>
  <si>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</si>
  <si>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</si>
  <si>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</si>
  <si>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</si>
  <si>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</si>
  <si>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</si>
  <si>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</si>
  <si>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</si>
  <si>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</si>
  <si>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</si>
  <si>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</si>
  <si>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</si>
  <si>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</si>
  <si>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</si>
  <si>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</si>
  <si>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</si>
  <si>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</si>
  <si>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</si>
  <si>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</si>
  <si>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</si>
  <si>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</si>
  <si>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</si>
  <si>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</si>
  <si>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</si>
  <si>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</si>
  <si>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</si>
  <si>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</si>
  <si>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</si>
  <si>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</si>
  <si>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</si>
  <si>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</si>
  <si>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</si>
  <si>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</si>
  <si>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</si>
  <si>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</si>
  <si>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</si>
  <si>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</si>
  <si>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</si>
  <si>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</si>
  <si>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</si>
  <si>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</si>
  <si>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</si>
  <si>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</si>
  <si>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</si>
  <si>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</si>
  <si>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</si>
  <si>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</si>
  <si>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</si>
  <si>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</si>
  <si>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</si>
  <si>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</si>
  <si>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</si>
  <si>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</si>
  <si>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</si>
  <si>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</si>
  <si>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</si>
  <si>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</si>
  <si>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</si>
  <si>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</si>
  <si>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</si>
  <si>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</si>
  <si>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</si>
  <si>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</si>
  <si>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</si>
  <si>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</si>
  <si>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</si>
  <si>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</si>
  <si>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</si>
  <si>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</si>
  <si>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</si>
  <si>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</si>
  <si>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</si>
  <si>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</si>
  <si>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</si>
  <si>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</si>
  <si>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</si>
  <si>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</si>
  <si>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</si>
  <si>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</si>
  <si>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</si>
  <si>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</si>
  <si>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</si>
  <si>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</si>
  <si>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</si>
  <si>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</si>
  <si>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</si>
  <si>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</si>
  <si>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</si>
  <si>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</si>
  <si>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</si>
  <si>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</si>
  <si>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</si>
  <si>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</si>
  <si>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</si>
  <si>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</si>
  <si>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</si>
  <si>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</si>
  <si>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</si>
  <si>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</si>
  <si>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</si>
  <si>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</si>
  <si>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</si>
  <si>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</si>
  <si>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</si>
  <si>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</si>
  <si>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</si>
  <si>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</si>
  <si>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</si>
  <si>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</si>
  <si>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</si>
  <si>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</si>
  <si>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</si>
  <si>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</si>
  <si>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</si>
  <si>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</si>
  <si>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</si>
  <si>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</si>
  <si>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</si>
  <si>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</si>
  <si>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</si>
  <si>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</si>
  <si>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</si>
  <si>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</si>
  <si>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</si>
  <si>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</si>
  <si>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</si>
  <si>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</si>
  <si>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</si>
  <si>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</si>
  <si>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</si>
  <si>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</si>
  <si>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</si>
  <si>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</si>
  <si>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</si>
  <si>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</si>
  <si>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</si>
  <si>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</si>
  <si>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</si>
  <si>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</si>
  <si>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</si>
  <si>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</si>
  <si>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</si>
  <si>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</si>
  <si>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</si>
  <si>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</si>
  <si>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</si>
  <si>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</si>
  <si>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</si>
  <si>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</si>
  <si>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</si>
  <si>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</si>
  <si>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</si>
  <si>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</si>
  <si>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</si>
  <si>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</si>
  <si>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</si>
  <si>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</si>
  <si>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</si>
  <si>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</si>
  <si>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</si>
  <si>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</si>
  <si>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</si>
  <si>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</si>
  <si>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</si>
  <si>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</si>
  <si>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</si>
  <si>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</si>
  <si>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</si>
  <si>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</si>
  <si>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</si>
  <si>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</si>
  <si>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</si>
  <si>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</si>
  <si>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</si>
  <si>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</si>
  <si>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</si>
  <si>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</si>
  <si>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</si>
  <si>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</si>
  <si>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</si>
  <si>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</si>
  <si>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</si>
  <si>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</si>
  <si>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</si>
  <si>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</si>
  <si>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</si>
  <si>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</si>
  <si>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</si>
  <si>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</si>
  <si>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</si>
  <si>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</si>
  <si>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</si>
  <si>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</si>
  <si>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</si>
  <si>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</si>
  <si>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</si>
  <si>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</si>
  <si>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</si>
  <si>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</si>
  <si>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</si>
  <si>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</si>
  <si>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</si>
  <si>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</si>
  <si>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</si>
  <si>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</si>
  <si>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</si>
  <si>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</si>
  <si>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</si>
  <si>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</si>
  <si>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</si>
  <si>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</si>
  <si>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</si>
  <si>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</si>
  <si>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</si>
  <si>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</si>
  <si>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</si>
  <si>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</si>
  <si>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</si>
  <si>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</si>
  <si>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</si>
  <si>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</si>
  <si>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</si>
  <si>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</si>
  <si>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</si>
  <si>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</si>
  <si>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</si>
  <si>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</si>
  <si>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</si>
  <si>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</si>
  <si>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</si>
  <si>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</si>
  <si>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</si>
  <si>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</si>
  <si>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</si>
  <si>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</si>
  <si>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</si>
  <si>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</si>
  <si>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</si>
  <si>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</si>
  <si>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</si>
  <si>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</si>
  <si>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</si>
  <si>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</si>
  <si>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</si>
  <si>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</si>
  <si>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</si>
  <si>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</si>
  <si>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</si>
  <si>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</si>
  <si>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</si>
  <si>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</si>
  <si>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</si>
  <si>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</si>
  <si>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</si>
  <si>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</si>
  <si>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</si>
  <si>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</si>
  <si>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</si>
  <si>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</si>
  <si>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</si>
  <si>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</si>
  <si>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</si>
  <si>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</si>
  <si>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</si>
  <si>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</si>
  <si>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</si>
  <si>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</si>
  <si>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</si>
  <si>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</si>
  <si>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</si>
  <si>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</si>
  <si>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</si>
  <si>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</si>
  <si>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</si>
  <si>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</si>
  <si>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</si>
  <si>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</si>
  <si>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</si>
  <si>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</si>
  <si>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</si>
  <si>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</si>
  <si>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</si>
  <si>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</si>
  <si>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</si>
  <si>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</si>
  <si>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</si>
  <si>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</si>
  <si>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</si>
  <si>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</si>
  <si>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</si>
  <si>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</si>
  <si>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</si>
  <si>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</si>
  <si>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</si>
  <si>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</si>
  <si>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</si>
  <si>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</si>
  <si>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</si>
  <si>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</si>
  <si>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</si>
  <si>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</si>
  <si>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</si>
  <si>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</si>
  <si>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</si>
  <si>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</si>
  <si>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</si>
  <si>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</si>
  <si>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</si>
  <si>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</si>
  <si>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</si>
  <si>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</si>
  <si>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</si>
  <si>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</si>
  <si>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</si>
  <si>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</si>
  <si>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</si>
  <si>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</si>
  <si>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</si>
  <si>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</si>
  <si>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</si>
  <si>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</si>
  <si>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</si>
  <si>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</si>
  <si>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</si>
  <si>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</si>
  <si>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</si>
  <si>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</si>
  <si>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</si>
  <si>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</si>
  <si>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</si>
  <si>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</si>
  <si>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</si>
  <si>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</si>
  <si>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</si>
  <si>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</si>
  <si>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</si>
  <si>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</si>
  <si>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</si>
  <si>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</si>
  <si>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</si>
  <si>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</si>
  <si>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</si>
  <si>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</si>
  <si>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</si>
  <si>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</si>
  <si>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</si>
  <si>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</si>
  <si>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</si>
  <si>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</si>
  <si>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</si>
  <si>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</si>
  <si>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</si>
  <si>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</si>
  <si>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</si>
  <si>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</si>
  <si>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</si>
  <si>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</si>
  <si>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</si>
  <si>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</si>
  <si>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</si>
  <si>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</si>
  <si>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</si>
  <si>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</si>
  <si>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</si>
  <si>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</si>
  <si>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</si>
  <si>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</si>
  <si>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</si>
  <si>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</si>
  <si>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</si>
  <si>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</si>
  <si>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</si>
  <si>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</si>
  <si>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</si>
  <si>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</si>
  <si>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</si>
  <si>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</si>
  <si>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</si>
  <si>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</si>
  <si>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</si>
  <si>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</si>
  <si>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</si>
  <si>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</si>
  <si>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</si>
  <si>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</si>
  <si>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</si>
  <si>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</si>
  <si>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</si>
  <si>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</si>
  <si>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</si>
  <si>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</si>
  <si>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</si>
  <si>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</si>
  <si>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</si>
  <si>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</si>
  <si>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</si>
  <si>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</si>
  <si>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</si>
  <si>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</si>
  <si>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</si>
  <si>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</si>
  <si>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</si>
  <si>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</si>
  <si>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</si>
  <si>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</si>
  <si>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</si>
  <si>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</si>
  <si>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</si>
  <si>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</si>
  <si>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</si>
  <si>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</si>
  <si>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</si>
  <si>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</si>
  <si>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</si>
  <si>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</si>
  <si>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</si>
  <si>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</si>
  <si>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</si>
  <si>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</si>
  <si>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</si>
  <si>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</si>
  <si>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</si>
  <si>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</si>
  <si>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</si>
  <si>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</si>
  <si>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</si>
  <si>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</si>
  <si>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</si>
  <si>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</si>
  <si>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</si>
  <si>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</si>
  <si>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</si>
  <si>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</si>
  <si>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</si>
  <si>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</si>
  <si>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</si>
  <si>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</si>
  <si>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</si>
  <si>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</si>
  <si>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</si>
  <si>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</si>
  <si>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</si>
  <si>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</si>
  <si>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</si>
  <si>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</si>
  <si>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</si>
  <si>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</si>
  <si>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</si>
  <si>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</si>
  <si>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</si>
  <si>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</si>
  <si>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</si>
  <si>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</si>
  <si>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</si>
  <si>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</si>
  <si>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</si>
  <si>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</si>
  <si>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</si>
  <si>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</si>
  <si>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</si>
  <si>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</si>
  <si>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</si>
  <si>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</si>
  <si>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</si>
  <si>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</si>
  <si>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</si>
  <si>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</si>
  <si>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</si>
  <si>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</si>
  <si>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</si>
  <si>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</si>
  <si>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</si>
  <si>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</si>
  <si>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</si>
  <si>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</si>
  <si>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</si>
  <si>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</si>
  <si>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</si>
  <si>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</si>
  <si>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</si>
  <si>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</si>
  <si>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</si>
  <si>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</si>
  <si>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</si>
  <si>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</si>
  <si>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</si>
  <si>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</si>
  <si>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</si>
  <si>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</si>
  <si>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</si>
  <si>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</si>
  <si>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</si>
  <si>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</si>
  <si>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</si>
  <si>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</si>
  <si>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</si>
  <si>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</si>
  <si>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</si>
  <si>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</si>
  <si>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</si>
  <si>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</si>
  <si>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</si>
  <si>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</si>
  <si>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</si>
  <si>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</si>
  <si>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</si>
  <si>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</si>
  <si>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</si>
  <si>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</si>
  <si>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</si>
  <si>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</si>
  <si>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</si>
  <si>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</si>
  <si>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</si>
  <si>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</si>
  <si>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</si>
  <si>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</si>
  <si>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</si>
  <si>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</si>
  <si>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</si>
  <si>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</si>
  <si>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</si>
  <si>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</si>
  <si>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</si>
  <si>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</si>
  <si>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</si>
  <si>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</si>
  <si>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</si>
  <si>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</si>
  <si>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</si>
  <si>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</si>
  <si>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</si>
  <si>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</si>
  <si>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</si>
  <si>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</si>
  <si>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</si>
  <si>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</si>
  <si>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</si>
  <si>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</si>
  <si>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</si>
  <si>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</si>
  <si>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</si>
  <si>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</si>
  <si>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</si>
  <si>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</si>
  <si>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</si>
  <si>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</si>
  <si>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</si>
  <si>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</si>
  <si>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</si>
  <si>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</si>
  <si>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</si>
  <si>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</si>
  <si>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</si>
  <si>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</si>
  <si>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</si>
  <si>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</si>
  <si>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</si>
  <si>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</si>
  <si>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</si>
  <si>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</si>
  <si>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</si>
  <si>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</si>
  <si>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</si>
  <si>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</si>
  <si>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</si>
  <si>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</si>
  <si>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</si>
  <si>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</si>
  <si>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</si>
  <si>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</si>
  <si>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</si>
  <si>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</si>
  <si>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</si>
  <si>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</si>
  <si>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</si>
  <si>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</si>
  <si>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</si>
  <si>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</si>
  <si>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</si>
  <si>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</si>
  <si>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</si>
  <si>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</si>
  <si>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</si>
  <si>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</si>
  <si>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</si>
  <si>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</si>
  <si>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</si>
  <si>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</si>
  <si>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</si>
  <si>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</si>
  <si>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</si>
  <si>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</si>
  <si>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</si>
  <si>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</si>
  <si>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</si>
  <si>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</si>
  <si>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</si>
  <si>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</si>
  <si>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</si>
  <si>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</si>
  <si>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</si>
  <si>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</si>
  <si>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</si>
  <si>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</si>
  <si>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</si>
  <si>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</si>
  <si>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</si>
  <si>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</si>
  <si>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</si>
  <si>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</si>
  <si>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</si>
  <si>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</si>
  <si>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</si>
  <si>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</si>
  <si>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</si>
  <si>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</si>
  <si>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</si>
  <si>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</si>
  <si>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</si>
  <si>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</si>
  <si>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</si>
  <si>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</si>
  <si>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</si>
  <si>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</si>
  <si>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</si>
  <si>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</si>
  <si>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</si>
  <si>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</si>
  <si>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</si>
  <si>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</si>
  <si>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</si>
  <si>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</si>
  <si>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</si>
  <si>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</si>
  <si>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</si>
  <si>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</si>
  <si>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</si>
  <si>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</si>
  <si>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</si>
  <si>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</si>
  <si>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</si>
  <si>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</si>
  <si>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</si>
  <si>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</si>
  <si>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</si>
  <si>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</si>
  <si>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</si>
  <si>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</si>
  <si>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</si>
  <si>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</si>
  <si>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</si>
  <si>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</si>
  <si>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</si>
  <si>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</si>
  <si>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</si>
  <si>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</si>
  <si>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</si>
  <si>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</si>
  <si>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</si>
  <si>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</si>
  <si>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</si>
  <si>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</si>
  <si>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</si>
  <si>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</si>
  <si>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</si>
  <si>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</si>
  <si>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</si>
  <si>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</si>
  <si>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</si>
  <si>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</si>
  <si>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</si>
  <si>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</si>
  <si>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</si>
  <si>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</si>
  <si>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</si>
  <si>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</si>
  <si>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</si>
  <si>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</si>
  <si>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</si>
  <si>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</si>
  <si>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</si>
  <si>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</si>
  <si>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</si>
  <si>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</si>
  <si>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</si>
  <si>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</si>
  <si>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</si>
  <si>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</si>
  <si>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</si>
  <si>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</si>
  <si>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</si>
  <si>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</si>
  <si>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</si>
  <si>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</si>
  <si>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</si>
  <si>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</si>
  <si>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</si>
  <si>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</si>
  <si>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</si>
  <si>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</si>
  <si>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</si>
  <si>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</si>
  <si>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</si>
  <si>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</si>
  <si>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</si>
  <si>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</si>
  <si>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</si>
  <si>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</si>
  <si>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</si>
  <si>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</si>
  <si>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</si>
  <si>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</si>
  <si>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</si>
  <si>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</si>
  <si>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</si>
  <si>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</si>
  <si>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</si>
  <si>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</si>
  <si>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</si>
  <si>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</si>
  <si>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</si>
  <si>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</si>
  <si>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</si>
  <si>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</si>
  <si>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</si>
  <si>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</si>
  <si>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</si>
  <si>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</si>
  <si>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</si>
  <si>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</si>
  <si>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</si>
  <si>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</si>
  <si>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</si>
  <si>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</si>
  <si>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</si>
  <si>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</si>
  <si>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</si>
  <si>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</si>
  <si>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</si>
  <si>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</si>
  <si>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</si>
  <si>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</si>
  <si>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</si>
  <si>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</si>
  <si>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</si>
  <si>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</si>
  <si>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</si>
  <si>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</si>
  <si>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</si>
  <si>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</si>
  <si>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</si>
  <si>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</si>
  <si>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</si>
  <si>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</si>
  <si>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</si>
  <si>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</si>
  <si>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</si>
  <si>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</si>
  <si>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</si>
  <si>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</si>
  <si>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</si>
  <si>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</si>
  <si>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</si>
  <si>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</si>
  <si>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</si>
  <si>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</si>
  <si>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</si>
  <si>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</si>
  <si>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</si>
  <si>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</si>
  <si>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</si>
  <si>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</si>
  <si>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</si>
  <si>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</si>
  <si>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</si>
  <si>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</si>
  <si>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</si>
  <si>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</si>
  <si>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</si>
  <si>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</si>
  <si>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</si>
  <si>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</si>
  <si>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</si>
  <si>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</si>
  <si>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</si>
  <si>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</si>
  <si>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</si>
  <si>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</si>
  <si>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</si>
  <si>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</si>
  <si>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</si>
  <si>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</si>
  <si>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</si>
  <si>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</si>
  <si>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</si>
  <si>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</si>
  <si>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</si>
  <si>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</si>
  <si>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</si>
  <si>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</si>
  <si>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</si>
  <si>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</si>
  <si>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</si>
  <si>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</si>
  <si>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</si>
  <si>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</si>
  <si>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</si>
  <si>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</si>
  <si>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</si>
  <si>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</si>
  <si>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</si>
  <si>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</si>
  <si>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</si>
  <si>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</si>
  <si>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</si>
  <si>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</si>
  <si>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</si>
  <si>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</si>
  <si>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</si>
  <si>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</si>
  <si>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</si>
  <si>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</si>
  <si>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</si>
  <si>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</si>
  <si>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</si>
  <si>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</si>
  <si>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</si>
  <si>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</si>
  <si>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</si>
  <si>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</si>
  <si>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</si>
  <si>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</si>
  <si>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</si>
  <si>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</si>
  <si>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</si>
  <si>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</si>
  <si>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</si>
  <si>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</si>
  <si>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</si>
  <si>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</si>
  <si>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</si>
  <si>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</si>
  <si>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</si>
  <si>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</si>
  <si>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</si>
  <si>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</si>
  <si>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</si>
  <si>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</si>
  <si>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</si>
  <si>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</si>
  <si>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</si>
  <si>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</si>
  <si>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</si>
  <si>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</si>
  <si>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</si>
  <si>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</si>
  <si>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</si>
  <si>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</si>
  <si>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</si>
  <si>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</si>
  <si>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</si>
  <si>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</si>
  <si>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</si>
  <si>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</si>
  <si>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</si>
  <si>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</si>
  <si>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</si>
  <si>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</si>
  <si>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</si>
  <si>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</si>
  <si>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</si>
  <si>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</si>
  <si>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</si>
  <si>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</si>
  <si>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</si>
  <si>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</si>
  <si>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</si>
  <si>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</si>
  <si>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</si>
  <si>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</si>
  <si>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</si>
  <si>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</si>
  <si>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</si>
  <si>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</si>
  <si>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</si>
  <si>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</si>
  <si>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</si>
  <si>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</si>
  <si>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</si>
  <si>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</si>
  <si>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</si>
  <si>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</si>
  <si>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</si>
  <si>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</si>
  <si>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</si>
  <si>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</si>
  <si>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</si>
  <si>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</si>
  <si>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</si>
  <si>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</si>
  <si>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</si>
  <si>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</si>
  <si>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</si>
  <si>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</si>
  <si>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</si>
  <si>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</si>
  <si>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</si>
  <si>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</si>
  <si>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</si>
  <si>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</si>
  <si>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</si>
  <si>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</si>
  <si>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</si>
  <si>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</si>
  <si>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</si>
  <si>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</si>
  <si>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</si>
  <si>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</si>
  <si>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</si>
  <si>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</si>
  <si>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</si>
  <si>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</si>
  <si>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</si>
  <si>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</si>
  <si>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</si>
  <si>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</si>
  <si>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</si>
  <si>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</si>
  <si>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</si>
  <si>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</si>
  <si>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</si>
  <si>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</si>
  <si>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</si>
  <si>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</si>
  <si>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</si>
  <si>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</si>
  <si>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</si>
  <si>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</si>
  <si>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</si>
  <si>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</si>
  <si>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</si>
  <si>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</si>
  <si>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</si>
  <si>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</si>
  <si>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</si>
  <si>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</si>
  <si>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</si>
  <si>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</si>
  <si>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</si>
  <si>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</si>
  <si>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</si>
  <si>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</si>
  <si>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</si>
  <si>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</si>
  <si>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</si>
  <si>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</si>
  <si>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</si>
  <si>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</si>
  <si>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</si>
  <si>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</si>
  <si>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</si>
  <si>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</si>
  <si>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</si>
  <si>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</si>
  <si>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</si>
  <si>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</si>
  <si>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</si>
  <si>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</si>
  <si>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</si>
  <si>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</si>
  <si>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</si>
  <si>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</si>
  <si>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</si>
  <si>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</si>
  <si>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</si>
  <si>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</si>
  <si>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</si>
  <si>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</si>
  <si>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</si>
  <si>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</si>
  <si>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</si>
  <si>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</si>
  <si>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</si>
  <si>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</si>
  <si>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</si>
  <si>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</si>
  <si>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</si>
  <si>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</si>
  <si>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</si>
  <si>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</si>
  <si>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</si>
  <si>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</si>
  <si>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</si>
  <si>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</si>
  <si>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</si>
  <si>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</si>
  <si>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</si>
  <si>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</si>
  <si>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</si>
  <si>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</si>
  <si>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</si>
  <si>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</si>
  <si>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</si>
  <si>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</si>
  <si>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</si>
  <si>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</si>
  <si>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</si>
  <si>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</si>
  <si>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</si>
  <si>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</si>
  <si>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</si>
  <si>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</si>
  <si>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</si>
  <si>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</si>
  <si>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</si>
  <si>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</si>
  <si>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</si>
  <si>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</si>
  <si>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</si>
  <si>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</si>
  <si>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</si>
  <si>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</si>
  <si>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</si>
  <si>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</si>
  <si>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</si>
  <si>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</si>
  <si>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</si>
  <si>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</si>
  <si>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</si>
  <si>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</si>
  <si>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</si>
  <si>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</si>
  <si>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</si>
  <si>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</si>
  <si>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</si>
  <si>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</si>
  <si>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</si>
  <si>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</si>
  <si>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</si>
  <si>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</si>
  <si>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</si>
  <si>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</si>
  <si>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</si>
  <si>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</si>
  <si>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</si>
  <si>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</si>
  <si>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</si>
  <si>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</si>
  <si>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</si>
  <si>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</si>
  <si>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</si>
  <si>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</si>
  <si>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</si>
  <si>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</si>
  <si>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</si>
  <si>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</si>
  <si>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</si>
  <si>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</si>
  <si>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</si>
  <si>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</si>
  <si>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</si>
  <si>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</si>
  <si>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</si>
  <si>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</si>
  <si>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</si>
  <si>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</si>
  <si>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</si>
  <si>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</si>
  <si>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</si>
  <si>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</si>
  <si>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</si>
  <si>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</si>
  <si>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</si>
  <si>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</si>
  <si>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</si>
  <si>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</si>
  <si>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</si>
  <si>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</si>
  <si>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</si>
  <si>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</si>
  <si>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</si>
  <si>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</si>
  <si>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</si>
  <si>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</si>
  <si>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</si>
  <si>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</si>
  <si>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</si>
  <si>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</si>
  <si>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</si>
  <si>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</si>
  <si>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</si>
  <si>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</si>
  <si>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</si>
  <si>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</si>
  <si>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</si>
  <si>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</si>
  <si>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</si>
  <si>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</si>
  <si>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</si>
  <si>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</si>
  <si>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</si>
  <si>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</si>
  <si>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</si>
  <si>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</si>
  <si>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</si>
  <si>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</si>
  <si>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</si>
  <si>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</si>
  <si>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</si>
  <si>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</si>
  <si>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</si>
  <si>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</si>
  <si>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</si>
  <si>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</si>
  <si>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</si>
  <si>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</si>
  <si>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</si>
  <si>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</si>
  <si>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</si>
  <si>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</si>
  <si>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</si>
  <si>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</si>
  <si>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</si>
  <si>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</si>
  <si>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</si>
  <si>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</si>
  <si>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</si>
  <si>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</si>
  <si>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</si>
  <si>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</si>
  <si>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</si>
  <si>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</si>
  <si>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</si>
  <si>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</si>
  <si>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</si>
  <si>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</si>
  <si>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</si>
  <si>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</si>
  <si>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</si>
  <si>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</si>
  <si>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</si>
  <si>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</si>
  <si>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</si>
  <si>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</si>
  <si>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</si>
  <si>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</si>
  <si>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</si>
  <si>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</si>
  <si>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</si>
  <si>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</si>
  <si>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</si>
  <si>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</si>
  <si>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</si>
  <si>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</si>
  <si>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</si>
  <si>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</si>
  <si>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</si>
  <si>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</si>
  <si>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</si>
  <si>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</si>
  <si>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</si>
  <si>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</si>
  <si>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</si>
  <si>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</si>
  <si>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</si>
  <si>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</si>
  <si>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</si>
  <si>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</si>
  <si>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</si>
  <si>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</si>
  <si>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</si>
  <si>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</si>
  <si>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</si>
  <si>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</si>
  <si>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</si>
  <si>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</si>
  <si>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</si>
  <si>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</si>
  <si>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</si>
  <si>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</si>
  <si>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</si>
  <si>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</si>
  <si>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</si>
  <si>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</si>
  <si>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</si>
  <si>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</si>
  <si>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</si>
  <si>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</si>
  <si>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</si>
  <si>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</si>
  <si>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</si>
  <si>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</si>
  <si>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</si>
  <si>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</si>
  <si>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</si>
  <si>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</si>
  <si>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</si>
  <si>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</si>
  <si>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</si>
  <si>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</si>
  <si>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</si>
  <si>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</si>
  <si>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</si>
  <si>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</si>
  <si>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</si>
  <si>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</si>
  <si>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</si>
  <si>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</si>
  <si>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</si>
  <si>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</si>
  <si>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</si>
  <si>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</si>
  <si>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</si>
  <si>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</si>
  <si>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</si>
  <si>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</si>
  <si>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</si>
  <si>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</si>
  <si>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</si>
  <si>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</si>
  <si>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</si>
  <si>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</si>
  <si>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</si>
  <si>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</si>
  <si>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</si>
  <si>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</si>
  <si>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</si>
  <si>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</si>
  <si>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</si>
  <si>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</si>
  <si>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</si>
  <si>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</si>
  <si>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</si>
  <si>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</si>
  <si>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</si>
  <si>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</si>
  <si>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</si>
  <si>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</si>
  <si>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</si>
  <si>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</si>
  <si>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</si>
  <si>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</si>
  <si>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</si>
  <si>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</si>
  <si>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</si>
  <si>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</si>
  <si>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</si>
  <si>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</si>
  <si>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</si>
  <si>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</si>
  <si>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</si>
  <si>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</si>
  <si>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</si>
  <si>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</si>
  <si>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</si>
  <si>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</si>
  <si>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</si>
  <si>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</si>
  <si>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</si>
  <si>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</si>
  <si>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</si>
  <si>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</si>
  <si>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</si>
  <si>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</si>
  <si>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</si>
  <si>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</si>
  <si>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</si>
  <si>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</si>
  <si>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</si>
  <si>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</si>
  <si>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</si>
  <si>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</si>
  <si>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</si>
  <si>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</si>
  <si>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</si>
  <si>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</si>
  <si>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</si>
  <si>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</si>
  <si>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</si>
  <si>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</si>
  <si>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</si>
  <si>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</si>
  <si>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</si>
  <si>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</si>
  <si>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</si>
  <si>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</si>
  <si>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</si>
  <si>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</si>
  <si>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</si>
  <si>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</si>
  <si>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</si>
  <si>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</si>
  <si>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</si>
  <si>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</si>
  <si>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</si>
  <si>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</si>
  <si>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</si>
  <si>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</si>
  <si>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</si>
  <si>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</si>
  <si>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</si>
  <si>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</si>
  <si>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</si>
  <si>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</si>
  <si>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</si>
  <si>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</si>
  <si>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</si>
  <si>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</si>
  <si>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</si>
  <si>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</si>
  <si>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</si>
  <si>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</si>
  <si>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</si>
  <si>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</si>
  <si>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</si>
  <si>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</si>
  <si>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</si>
  <si>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</si>
  <si>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</si>
  <si>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</si>
  <si>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</si>
  <si>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</si>
  <si>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</si>
  <si>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</si>
  <si>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</si>
  <si>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</si>
  <si>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</si>
  <si>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</si>
  <si>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</si>
  <si>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</si>
  <si>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</si>
  <si>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</si>
  <si>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</si>
  <si>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</si>
  <si>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</si>
  <si>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</si>
  <si>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</si>
  <si>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</si>
  <si>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</si>
  <si>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</si>
  <si>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</si>
  <si>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</si>
  <si>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</si>
  <si>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</si>
  <si>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</si>
  <si>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</si>
  <si>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</si>
  <si>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</si>
  <si>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</si>
  <si>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</si>
  <si>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</si>
  <si>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</si>
  <si>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</si>
  <si>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</si>
  <si>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</si>
  <si>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</si>
  <si>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</si>
  <si>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</si>
  <si>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</si>
  <si>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</si>
  <si>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</si>
  <si>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</si>
  <si>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</si>
  <si>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</si>
  <si>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</si>
  <si>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</si>
  <si>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</si>
  <si>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</si>
  <si>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</si>
  <si>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</si>
  <si>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</si>
  <si>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</si>
  <si>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</si>
  <si>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</si>
  <si>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</si>
  <si>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</si>
  <si>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</si>
  <si>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</si>
  <si>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</si>
  <si>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</si>
  <si>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</si>
  <si>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</si>
  <si>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</si>
  <si>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</si>
  <si>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</si>
  <si>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</si>
  <si>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</si>
  <si>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</si>
  <si>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</si>
  <si>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</si>
  <si>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</si>
  <si>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</si>
  <si>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</si>
  <si>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</si>
  <si>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</si>
  <si>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</si>
  <si>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</si>
  <si>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</si>
  <si>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</si>
  <si>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</si>
  <si>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</si>
  <si>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</si>
  <si>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</si>
  <si>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</si>
  <si>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</si>
  <si>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</si>
  <si>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</si>
  <si>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</si>
  <si>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</si>
  <si>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</si>
  <si>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</si>
  <si>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</si>
  <si>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</si>
  <si>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</si>
  <si>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</si>
  <si>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</si>
  <si>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</si>
  <si>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</si>
  <si>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</si>
  <si>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</si>
  <si>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</si>
  <si>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</si>
  <si>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</si>
  <si>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</si>
  <si>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</si>
  <si>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</si>
  <si>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</si>
  <si>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</si>
  <si>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</si>
  <si>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</si>
  <si>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</si>
  <si>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</si>
  <si>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</si>
  <si>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</si>
  <si>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</si>
  <si>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</si>
  <si>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</si>
  <si>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</si>
  <si>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</si>
  <si>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</si>
  <si>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</si>
  <si>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</si>
  <si>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</si>
  <si>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</si>
  <si>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</si>
  <si>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</si>
  <si>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</si>
  <si>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</si>
  <si>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</si>
  <si>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</si>
  <si>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</si>
  <si>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</si>
  <si>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</si>
  <si>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</si>
  <si>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</si>
  <si>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</si>
  <si>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</si>
  <si>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</si>
  <si>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</si>
  <si>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</si>
  <si>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</si>
  <si>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</si>
  <si>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</si>
  <si>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</si>
  <si>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</si>
  <si>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</si>
  <si>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</si>
  <si>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</si>
  <si>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</si>
  <si>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</si>
  <si>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</si>
  <si>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</si>
  <si>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</si>
  <si>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</si>
  <si>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</si>
  <si>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</si>
  <si>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</si>
  <si>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</si>
  <si>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</si>
  <si>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</si>
  <si>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</si>
  <si>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</si>
  <si>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</si>
  <si>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</si>
  <si>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</si>
  <si>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</si>
  <si>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</si>
  <si>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</si>
  <si>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</si>
  <si>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</si>
  <si>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</si>
  <si>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</si>
  <si>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</si>
  <si>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</si>
  <si>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</si>
  <si>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</si>
  <si>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</si>
  <si>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</si>
  <si>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</si>
  <si>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</si>
  <si>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</si>
  <si>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</si>
  <si>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</si>
  <si>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</si>
  <si>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</si>
  <si>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</si>
  <si>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</si>
  <si>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</si>
  <si>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</si>
  <si>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</si>
  <si>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</si>
  <si>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</si>
  <si>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</si>
  <si>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</si>
  <si>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</si>
  <si>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</si>
  <si>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</si>
  <si>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</si>
  <si>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</si>
  <si>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</si>
  <si>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</si>
  <si>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</si>
  <si>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</si>
  <si>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</si>
  <si>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</si>
  <si>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</si>
  <si>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</si>
  <si>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</si>
  <si>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</si>
  <si>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</si>
  <si>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</si>
  <si>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</si>
  <si>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</si>
  <si>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</si>
  <si>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</si>
  <si>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</si>
  <si>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</si>
  <si>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</si>
  <si>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</si>
  <si>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</si>
  <si>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</si>
  <si>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</si>
  <si>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</si>
  <si>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</si>
  <si>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</si>
  <si>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</si>
  <si>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</si>
  <si>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</si>
  <si>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</si>
  <si>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</si>
  <si>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</si>
  <si>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</si>
  <si>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</si>
  <si>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</si>
  <si>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</si>
  <si>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</si>
  <si>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</si>
  <si>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</si>
  <si>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</si>
  <si>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</si>
  <si>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</si>
  <si>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</si>
  <si>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</si>
  <si>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</si>
  <si>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</si>
  <si>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</si>
  <si>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</si>
  <si>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</si>
  <si>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</si>
  <si>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</si>
  <si>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</si>
  <si>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</si>
  <si>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</si>
  <si>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</si>
  <si>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</si>
  <si>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</si>
  <si>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</si>
  <si>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</si>
  <si>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</si>
  <si>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</si>
  <si>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</si>
  <si>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</si>
  <si>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</si>
  <si>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</si>
  <si>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</si>
  <si>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</si>
  <si>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</si>
  <si>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</si>
  <si>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</si>
  <si>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</si>
  <si>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</si>
  <si>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</si>
  <si>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</si>
  <si>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</si>
  <si>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</si>
  <si>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</si>
  <si>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</si>
  <si>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</si>
  <si>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</si>
  <si>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</si>
  <si>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</si>
  <si>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</si>
  <si>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</si>
  <si>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</si>
  <si>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</si>
  <si>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</si>
  <si>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</si>
  <si>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</si>
  <si>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</si>
  <si>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</si>
  <si>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</si>
  <si>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</si>
  <si>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</si>
  <si>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</si>
  <si>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</si>
  <si>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</si>
  <si>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</si>
  <si>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</si>
  <si>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</si>
  <si>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</si>
  <si>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</si>
  <si>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</si>
  <si>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</si>
  <si>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</si>
  <si>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</si>
  <si>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</si>
  <si>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</si>
  <si>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</si>
  <si>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</si>
  <si>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</si>
  <si>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</si>
  <si>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</si>
  <si>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</si>
  <si>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</si>
  <si>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</si>
  <si>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</si>
  <si>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</si>
  <si>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</si>
  <si>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</si>
  <si>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</si>
  <si>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</si>
  <si>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</si>
  <si>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</si>
  <si>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</si>
  <si>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</si>
  <si>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</si>
  <si>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</si>
  <si>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</si>
  <si>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</si>
  <si>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</si>
  <si>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</si>
  <si>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</si>
  <si>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</si>
  <si>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</si>
  <si>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</si>
  <si>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</si>
  <si>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</si>
  <si>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</si>
  <si>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</si>
  <si>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</si>
  <si>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</si>
  <si>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</si>
  <si>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</si>
  <si>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</si>
  <si>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</si>
  <si>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</si>
  <si>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</si>
  <si>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</si>
  <si>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</si>
  <si>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</si>
  <si>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</si>
  <si>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</si>
  <si>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</si>
  <si>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</si>
  <si>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</si>
  <si>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</si>
  <si>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</si>
  <si>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</si>
  <si>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</si>
  <si>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</si>
  <si>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</si>
  <si>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</si>
  <si>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</si>
  <si>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</si>
  <si>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</si>
  <si>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</si>
  <si>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</si>
  <si>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</si>
  <si>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</si>
  <si>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</si>
  <si>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</si>
  <si>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</si>
  <si>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</si>
  <si>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</si>
  <si>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</si>
  <si>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</si>
  <si>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</si>
  <si>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</si>
  <si>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</si>
  <si>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</si>
  <si>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</si>
  <si>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</si>
  <si>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</si>
  <si>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</si>
  <si>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</si>
  <si>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</si>
  <si>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</si>
  <si>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</si>
  <si>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</si>
  <si>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</si>
  <si>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</si>
  <si>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</si>
  <si>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</si>
  <si>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</si>
  <si>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</si>
  <si>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</si>
  <si>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</si>
  <si>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</si>
  <si>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</si>
  <si>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</si>
  <si>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</si>
  <si>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</si>
  <si>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</si>
  <si>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</si>
  <si>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</si>
  <si>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</si>
  <si>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</si>
  <si>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</si>
  <si>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</si>
  <si>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</si>
  <si>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</si>
  <si>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</si>
  <si>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</si>
  <si>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</si>
  <si>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</si>
  <si>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</si>
  <si>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</si>
  <si>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</si>
  <si>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</si>
  <si>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</si>
  <si>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</si>
  <si>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</si>
  <si>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</si>
  <si>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</si>
  <si>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</si>
  <si>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</si>
  <si>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</si>
  <si>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</si>
  <si>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</si>
  <si>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</si>
  <si>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</si>
  <si>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</si>
  <si>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</si>
  <si>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</si>
  <si>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</si>
  <si>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</si>
  <si>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</si>
  <si>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</si>
  <si>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</si>
  <si>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</si>
  <si>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</si>
  <si>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</si>
  <si>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</si>
  <si>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</si>
  <si>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</si>
  <si>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</si>
  <si>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</si>
  <si>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</si>
  <si>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</si>
  <si>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</si>
  <si>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</si>
  <si>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</si>
  <si>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</si>
  <si>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</si>
  <si>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</si>
  <si>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</si>
  <si>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</si>
  <si>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</si>
  <si>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</si>
  <si>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</si>
  <si>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</si>
  <si>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</si>
  <si>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</si>
  <si>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</si>
  <si>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</si>
  <si>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</si>
  <si>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</si>
  <si>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</si>
  <si>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</si>
  <si>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</si>
  <si>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</si>
  <si>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</si>
  <si>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</si>
  <si>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</si>
  <si>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</si>
  <si>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</si>
  <si>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</si>
  <si>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</si>
  <si>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</si>
  <si>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</si>
  <si>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</si>
  <si>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</si>
  <si>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</si>
  <si>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</si>
  <si>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</si>
  <si>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</si>
  <si>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</si>
  <si>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</si>
  <si>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</si>
  <si>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</si>
  <si>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</si>
  <si>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</si>
  <si>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</si>
  <si>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</si>
  <si>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</si>
  <si>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</si>
  <si>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</si>
  <si>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</si>
  <si>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</si>
  <si>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</si>
  <si>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</si>
  <si>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</si>
  <si>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</si>
  <si>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</si>
  <si>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</si>
  <si>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</si>
  <si>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</si>
  <si>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</si>
  <si>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</si>
  <si>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</si>
  <si>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</si>
  <si>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</si>
  <si>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</si>
  <si>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</si>
  <si>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</si>
  <si>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</si>
  <si>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</si>
  <si>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</si>
  <si>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</si>
  <si>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</si>
  <si>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</si>
  <si>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</si>
  <si>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</si>
  <si>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</si>
  <si>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</si>
  <si>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</si>
  <si>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</si>
  <si>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</si>
  <si>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</si>
  <si>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</si>
  <si>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</si>
  <si>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</si>
  <si>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</si>
  <si>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</si>
  <si>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</si>
  <si>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</si>
  <si>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</si>
  <si>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</si>
  <si>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</si>
  <si>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</si>
  <si>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</si>
  <si>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</si>
  <si>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</si>
  <si>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</si>
  <si>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</si>
  <si>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</si>
  <si>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</si>
  <si>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</si>
  <si>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</si>
  <si>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</si>
  <si>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</si>
  <si>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</si>
  <si>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</si>
  <si>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</si>
  <si>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</si>
  <si>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</si>
  <si>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</si>
  <si>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</si>
  <si>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</si>
  <si>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</si>
  <si>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</si>
  <si>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</si>
  <si>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</si>
  <si>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</si>
  <si>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</si>
  <si>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</si>
  <si>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</si>
  <si>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</si>
  <si>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</si>
  <si>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</si>
  <si>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</si>
  <si>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</si>
  <si>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</si>
  <si>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</si>
  <si>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</si>
  <si>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</si>
  <si>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</si>
  <si>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</si>
  <si>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</si>
  <si>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</si>
  <si>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</si>
  <si>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</si>
  <si>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</si>
  <si>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</si>
  <si>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</si>
  <si>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</si>
  <si>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</si>
  <si>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</si>
  <si>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</si>
  <si>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</si>
  <si>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</si>
  <si>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</si>
  <si>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</si>
  <si>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</si>
  <si>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</si>
  <si>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</si>
  <si>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</si>
  <si>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</si>
  <si>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</si>
  <si>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</si>
  <si>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</si>
  <si>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</si>
  <si>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</si>
  <si>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</si>
  <si>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</si>
  <si>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</si>
  <si>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</si>
  <si>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</si>
  <si>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</si>
  <si>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</si>
  <si>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</si>
  <si>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</si>
  <si>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</si>
  <si>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</si>
  <si>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</si>
  <si>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</si>
  <si>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</si>
  <si>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</si>
  <si>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</si>
  <si>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</si>
  <si>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</si>
  <si>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</si>
  <si>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</si>
  <si>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</si>
  <si>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</si>
  <si>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</si>
  <si>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</si>
  <si>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</si>
  <si>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</si>
  <si>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</si>
  <si>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</si>
  <si>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</si>
  <si>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</si>
  <si>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</si>
  <si>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</si>
  <si>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</si>
  <si>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</si>
  <si>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</si>
  <si>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</si>
  <si>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</si>
  <si>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</si>
  <si>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</si>
  <si>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</si>
  <si>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</si>
  <si>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</si>
  <si>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</si>
  <si>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</si>
  <si>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</si>
  <si>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</si>
  <si>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</si>
  <si>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</si>
  <si>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</si>
  <si>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</si>
  <si>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</si>
  <si>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</si>
  <si>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</si>
  <si>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</si>
  <si>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</si>
  <si>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</si>
  <si>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</si>
  <si>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</si>
  <si>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</si>
  <si>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</si>
  <si>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</si>
  <si>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</si>
  <si>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</si>
  <si>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</si>
  <si>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</si>
  <si>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</si>
  <si>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</si>
  <si>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</si>
  <si>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</si>
  <si>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</si>
  <si>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</si>
  <si>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</si>
  <si>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</si>
  <si>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</si>
  <si>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</si>
  <si>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</si>
  <si>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</si>
  <si>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</si>
  <si>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</si>
  <si>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</si>
  <si>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</si>
  <si>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</si>
  <si>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</si>
  <si>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</si>
  <si>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</si>
  <si>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</si>
  <si>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</si>
  <si>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</si>
  <si>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</si>
  <si>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</si>
  <si>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</si>
  <si>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</si>
  <si>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</si>
  <si>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</si>
  <si>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</si>
  <si>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</si>
  <si>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</si>
  <si>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</si>
  <si>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</si>
  <si>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</si>
  <si>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</si>
  <si>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</si>
  <si>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</si>
  <si>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</si>
  <si>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</si>
  <si>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</si>
  <si>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</si>
  <si>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</si>
  <si>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</si>
  <si>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</si>
  <si>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</si>
  <si>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</si>
  <si>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</si>
  <si>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</si>
  <si>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</si>
  <si>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</si>
  <si>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</si>
  <si>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</si>
  <si>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</si>
  <si>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</si>
  <si>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</si>
  <si>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</si>
  <si>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</si>
  <si>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</si>
  <si>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</si>
  <si>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</si>
  <si>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</si>
  <si>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</si>
  <si>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</si>
  <si>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</si>
  <si>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</si>
  <si>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</si>
  <si>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</si>
  <si>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</si>
  <si>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</si>
  <si>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</si>
  <si>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</si>
  <si>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</si>
  <si>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</si>
  <si>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</si>
  <si>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</si>
  <si>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</si>
  <si>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</si>
  <si>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</si>
  <si>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</si>
  <si>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</si>
  <si>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</si>
  <si>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</si>
  <si>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</si>
  <si>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</si>
  <si>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</si>
  <si>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</si>
  <si>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</si>
  <si>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</si>
  <si>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</si>
  <si>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</si>
  <si>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</si>
  <si>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</si>
  <si>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</si>
  <si>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</si>
  <si>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</si>
  <si>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</si>
  <si>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</si>
  <si>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</si>
  <si>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</si>
  <si>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</si>
  <si>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</si>
  <si>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</si>
  <si>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</si>
  <si>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</si>
  <si>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</si>
  <si>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</si>
  <si>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</si>
  <si>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</si>
  <si>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</si>
  <si>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</si>
  <si>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</si>
  <si>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</si>
  <si>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</si>
  <si>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</si>
  <si>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</si>
  <si>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</si>
  <si>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</si>
  <si>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</si>
  <si>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</si>
  <si>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</si>
  <si>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</si>
  <si>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</si>
  <si>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</si>
  <si>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</si>
  <si>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</si>
  <si>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</si>
  <si>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</si>
  <si>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</si>
  <si>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</si>
  <si>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</si>
  <si>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</si>
  <si>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</si>
  <si>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</si>
  <si>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</si>
  <si>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</si>
  <si>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</si>
  <si>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</si>
  <si>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</si>
  <si>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</si>
  <si>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</si>
  <si>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</si>
  <si>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</si>
  <si>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</si>
  <si>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</si>
  <si>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</si>
  <si>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</si>
  <si>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</si>
  <si>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</si>
  <si>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</si>
  <si>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</si>
  <si>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</si>
  <si>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</si>
  <si>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</si>
  <si>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</si>
  <si>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</si>
  <si>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</si>
  <si>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</si>
  <si>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</si>
  <si>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</si>
  <si>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</si>
  <si>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</si>
  <si>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</si>
  <si>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</si>
  <si>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</si>
  <si>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</si>
  <si>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</si>
  <si>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</si>
  <si>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</si>
  <si>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</si>
  <si>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</si>
  <si>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</si>
  <si>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</si>
  <si>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</si>
  <si>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</si>
  <si>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</si>
  <si>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</si>
  <si>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</si>
  <si>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</si>
  <si>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</si>
  <si>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</si>
  <si>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</si>
  <si>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</si>
  <si>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</si>
  <si>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</si>
  <si>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</si>
  <si>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</si>
  <si>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</si>
  <si>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</si>
  <si>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</si>
  <si>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</si>
  <si>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</si>
  <si>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</si>
  <si>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</si>
  <si>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</si>
  <si>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</si>
  <si>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</si>
  <si>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</si>
  <si>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</si>
  <si>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</si>
  <si>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</si>
  <si>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</si>
  <si>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</si>
  <si>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</si>
  <si>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</si>
  <si>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</si>
  <si>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</si>
  <si>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</si>
  <si>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</si>
  <si>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</si>
  <si>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</si>
  <si>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</si>
  <si>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</si>
  <si>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</si>
  <si>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</si>
  <si>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</si>
  <si>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</si>
  <si>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</si>
  <si>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</si>
  <si>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</si>
  <si>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</si>
  <si>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</si>
  <si>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</si>
  <si>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</si>
  <si>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</si>
  <si>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</si>
  <si>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</si>
  <si>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</si>
  <si>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</si>
  <si>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</si>
  <si>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</si>
  <si>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</si>
  <si>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</si>
  <si>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</si>
  <si>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</si>
  <si>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</si>
  <si>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</si>
  <si>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</si>
  <si>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</si>
  <si>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</si>
  <si>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</si>
  <si>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</si>
  <si>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</si>
  <si>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</si>
  <si>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</si>
  <si>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</si>
  <si>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</si>
  <si>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</si>
  <si>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</si>
  <si>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</si>
  <si>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</si>
  <si>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</si>
  <si>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</si>
  <si>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</si>
  <si>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</si>
  <si>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</si>
  <si>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</si>
  <si>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</si>
  <si>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</si>
  <si>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</si>
  <si>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</si>
  <si>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</si>
  <si>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</si>
  <si>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</si>
  <si>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</si>
  <si>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</si>
  <si>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</si>
  <si>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</si>
  <si>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</si>
  <si>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</si>
  <si>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</si>
  <si>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</si>
  <si>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</si>
  <si>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</si>
  <si>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</si>
  <si>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</si>
  <si>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</si>
  <si>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</si>
  <si>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</si>
  <si>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</si>
  <si>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</si>
  <si>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</si>
  <si>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</si>
  <si>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</si>
  <si>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</si>
  <si>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</si>
  <si>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</si>
  <si>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</si>
  <si>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</si>
  <si>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</si>
  <si>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</si>
  <si>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</si>
  <si>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</si>
  <si>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</si>
  <si>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</si>
  <si>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</si>
  <si>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</si>
  <si>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</si>
  <si>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</si>
  <si>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</si>
  <si>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</si>
  <si>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</si>
  <si>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</si>
  <si>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</si>
  <si>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</si>
  <si>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</si>
  <si>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</si>
  <si>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</si>
  <si>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</si>
  <si>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</si>
  <si>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</si>
  <si>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</si>
  <si>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</si>
  <si>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</si>
  <si>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</si>
  <si>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</si>
  <si>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</si>
  <si>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</si>
  <si>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</si>
  <si>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</si>
  <si>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</si>
  <si>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</si>
  <si>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</si>
  <si>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</si>
  <si>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</si>
  <si>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</si>
  <si>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</si>
  <si>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</si>
  <si>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</si>
  <si>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</si>
  <si>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</si>
  <si>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</si>
  <si>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</si>
  <si>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</si>
  <si>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</si>
  <si>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</si>
  <si>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</si>
  <si>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</si>
  <si>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</si>
  <si>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</si>
  <si>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</si>
  <si>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</si>
  <si>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</si>
  <si>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</si>
  <si>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</si>
  <si>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</si>
  <si>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</si>
  <si>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</si>
  <si>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</si>
  <si>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</si>
  <si>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</si>
  <si>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</si>
  <si>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</si>
  <si>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</si>
  <si>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</si>
  <si>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</si>
  <si>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</si>
  <si>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</si>
  <si>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</si>
  <si>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</si>
  <si>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</si>
  <si>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</si>
  <si>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</si>
  <si>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</si>
  <si>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</si>
  <si>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</si>
  <si>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</si>
  <si>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</si>
  <si>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</si>
  <si>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</si>
  <si>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</si>
  <si>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</si>
  <si>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</si>
  <si>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</si>
  <si>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</si>
  <si>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</si>
  <si>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</si>
  <si>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</si>
  <si>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</si>
  <si>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</si>
  <si>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</si>
  <si>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</si>
  <si>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</si>
  <si>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</si>
  <si>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</si>
  <si>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</si>
  <si>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</si>
  <si>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</si>
  <si>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</si>
  <si>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</si>
  <si>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</si>
  <si>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</si>
  <si>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</si>
  <si>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</si>
  <si>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</si>
  <si>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</si>
  <si>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</si>
  <si>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</si>
  <si>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</si>
  <si>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</si>
  <si>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</si>
  <si>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</si>
  <si>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</si>
  <si>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</si>
  <si>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</si>
  <si>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</si>
  <si>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</si>
  <si>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</si>
  <si>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</si>
  <si>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</si>
  <si>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</si>
  <si>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</si>
  <si>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</si>
  <si>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</si>
  <si>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</si>
  <si>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</si>
  <si>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</si>
  <si>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</si>
  <si>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</si>
  <si>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</si>
  <si>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</si>
  <si>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</si>
  <si>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</si>
  <si>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</si>
  <si>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</si>
  <si>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</si>
  <si>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</si>
  <si>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</si>
  <si>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</si>
  <si>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</si>
  <si>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</si>
  <si>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</si>
  <si>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</si>
  <si>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</si>
  <si>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</si>
  <si>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</si>
  <si>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</si>
  <si>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</si>
  <si>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</si>
  <si>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</si>
  <si>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</si>
  <si>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</si>
  <si>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</si>
  <si>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</si>
  <si>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</si>
  <si>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</si>
  <si>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</si>
  <si>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</si>
  <si>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</si>
  <si>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</si>
  <si>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</si>
  <si>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</si>
  <si>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</si>
  <si>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</si>
  <si>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</si>
  <si>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</si>
  <si>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</si>
  <si>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</si>
  <si>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</si>
  <si>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</si>
  <si>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</si>
  <si>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</si>
  <si>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</si>
  <si>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</si>
  <si>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</si>
  <si>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</si>
  <si>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</si>
  <si>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</si>
  <si>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</si>
  <si>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</si>
  <si>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</si>
  <si>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</si>
  <si>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</si>
  <si>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</si>
  <si>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</si>
  <si>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</si>
  <si>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</si>
  <si>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</si>
  <si>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</si>
  <si>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</si>
  <si>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</si>
  <si>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</si>
  <si>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</si>
  <si>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</si>
  <si>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</si>
  <si>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</si>
  <si>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</si>
  <si>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</si>
  <si>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</si>
  <si>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</si>
  <si>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</si>
  <si>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</si>
  <si>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</si>
  <si>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</si>
  <si>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</si>
  <si>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</si>
  <si>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</si>
  <si>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</si>
  <si>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</si>
  <si>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</si>
  <si>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</si>
  <si>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</si>
  <si>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</si>
  <si>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</si>
  <si>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</si>
  <si>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</si>
  <si>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</si>
  <si>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</si>
  <si>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</si>
  <si>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</si>
  <si>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</si>
  <si>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</si>
  <si>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</si>
  <si>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</si>
  <si>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</si>
  <si>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</si>
  <si>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</si>
  <si>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</si>
  <si>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</si>
  <si>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</si>
  <si>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</si>
  <si>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</si>
  <si>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</si>
  <si>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</si>
  <si>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</si>
  <si>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</si>
  <si>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</si>
  <si>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</si>
  <si>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</si>
  <si>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</si>
  <si>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</si>
  <si>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</si>
  <si>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</si>
  <si>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</si>
  <si>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</si>
  <si>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</si>
  <si>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</si>
  <si>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</si>
  <si>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</si>
  <si>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</si>
  <si>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</si>
  <si>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</si>
  <si>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</si>
  <si>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</si>
  <si>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</si>
  <si>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</si>
  <si>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</si>
  <si>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</si>
  <si>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</si>
  <si>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</si>
  <si>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</si>
  <si>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</si>
  <si>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</si>
  <si>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</si>
  <si>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</si>
  <si>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</si>
  <si>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</si>
  <si>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</si>
  <si>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</si>
  <si>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</si>
  <si>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</si>
  <si>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</si>
  <si>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</si>
  <si>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</si>
  <si>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</si>
  <si>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</si>
  <si>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</si>
  <si>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</si>
  <si>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</si>
  <si>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</si>
  <si>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</si>
  <si>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</si>
  <si>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</si>
  <si>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</si>
  <si>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</si>
  <si>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</si>
  <si>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</si>
  <si>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</si>
  <si>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</si>
  <si>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</si>
  <si>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</si>
  <si>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</si>
  <si>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</si>
  <si>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</si>
  <si>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</si>
  <si>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</si>
  <si>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</si>
  <si>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</si>
  <si>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</si>
  <si>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</si>
  <si>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</si>
  <si>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</si>
  <si>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</si>
  <si>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</si>
  <si>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</si>
  <si>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</si>
  <si>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</si>
  <si>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</si>
  <si>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</si>
  <si>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</si>
  <si>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</si>
  <si>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</si>
  <si>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</si>
  <si>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</si>
  <si>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</si>
  <si>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</si>
  <si>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</si>
  <si>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</si>
  <si>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</si>
  <si>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</si>
  <si>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</si>
  <si>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</si>
  <si>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</si>
  <si>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</si>
  <si>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</si>
  <si>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</si>
  <si>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</si>
  <si>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</si>
  <si>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</si>
  <si>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</si>
  <si>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</si>
  <si>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</si>
  <si>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</si>
  <si>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</si>
  <si>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</si>
  <si>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</si>
  <si>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</si>
  <si>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</si>
  <si>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</si>
  <si>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</si>
  <si>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</si>
  <si>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</si>
  <si>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</si>
  <si>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</si>
  <si>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</si>
  <si>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</si>
  <si>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</si>
  <si>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</si>
  <si>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</si>
  <si>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</si>
  <si>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</si>
  <si>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</si>
  <si>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</si>
  <si>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</si>
  <si>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</si>
  <si>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</si>
  <si>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</si>
  <si>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</si>
  <si>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</si>
  <si>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</si>
  <si>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</si>
  <si>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</si>
  <si>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</si>
  <si>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</si>
  <si>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</si>
  <si>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</si>
  <si>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</si>
  <si>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</si>
  <si>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</si>
  <si>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</si>
  <si>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</si>
  <si>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</si>
  <si>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</si>
  <si>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</si>
  <si>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</si>
  <si>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</si>
  <si>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</si>
  <si>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</si>
  <si>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</si>
  <si>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</si>
  <si>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</si>
  <si>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</si>
  <si>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</si>
  <si>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</si>
  <si>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</si>
  <si>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</si>
  <si>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</si>
  <si>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</si>
  <si>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</si>
  <si>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</si>
  <si>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</si>
  <si>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</si>
  <si>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</si>
  <si>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</si>
  <si>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</si>
  <si>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</si>
  <si>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</si>
  <si>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</si>
  <si>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</si>
  <si>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</si>
  <si>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</si>
  <si>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</si>
  <si>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</si>
  <si>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</si>
  <si>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</si>
  <si>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</si>
  <si>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</si>
  <si>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</si>
  <si>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</si>
  <si>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</si>
  <si>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</si>
  <si>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</si>
  <si>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</si>
  <si>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</si>
  <si>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</si>
  <si>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</si>
  <si>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</si>
  <si>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</si>
  <si>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</si>
  <si>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</si>
  <si>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</si>
  <si>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</si>
  <si>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</si>
  <si>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</si>
  <si>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</si>
  <si>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</si>
  <si>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</si>
  <si>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</si>
  <si>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</si>
  <si>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</si>
  <si>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</si>
  <si>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</si>
  <si>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</si>
  <si>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</si>
  <si>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</si>
  <si>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</si>
  <si>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</si>
  <si>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</si>
  <si>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</si>
  <si>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</si>
  <si>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</si>
  <si>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</si>
  <si>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</si>
  <si>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</si>
  <si>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</si>
  <si>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</si>
  <si>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</si>
  <si>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</si>
  <si>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</si>
  <si>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</si>
  <si>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</si>
  <si>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</si>
  <si>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</si>
  <si>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</si>
  <si>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</si>
  <si>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</si>
  <si>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</si>
  <si>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</si>
  <si>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</si>
  <si>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</si>
  <si>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</si>
  <si>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</si>
  <si>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</si>
  <si>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</si>
  <si>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</si>
  <si>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</si>
  <si>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</si>
  <si>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</si>
  <si>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</si>
  <si>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</si>
  <si>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</si>
  <si>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</si>
  <si>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</si>
  <si>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</si>
  <si>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</si>
  <si>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</si>
  <si>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</si>
  <si>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</si>
  <si>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</si>
  <si>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</si>
  <si>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</si>
  <si>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</si>
  <si>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</si>
  <si>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</si>
  <si>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</si>
  <si>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</si>
  <si>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</si>
  <si>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</si>
  <si>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</si>
  <si>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</si>
  <si>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</si>
  <si>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</si>
  <si>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</si>
  <si>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</si>
  <si>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</si>
  <si>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</si>
  <si>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</si>
  <si>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</si>
  <si>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</si>
  <si>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</si>
  <si>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</si>
  <si>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</si>
  <si>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</si>
  <si>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</si>
  <si>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</si>
  <si>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</si>
  <si>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</si>
  <si>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</si>
  <si>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</si>
  <si>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</si>
  <si>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</si>
  <si>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</si>
  <si>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</si>
  <si>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</si>
  <si>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</si>
  <si>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</si>
  <si>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</si>
  <si>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</si>
  <si>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</si>
  <si>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</si>
  <si>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</si>
  <si>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</si>
  <si>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</si>
  <si>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</si>
  <si>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</si>
  <si>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</si>
  <si>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</si>
  <si>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</si>
  <si>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</si>
  <si>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</si>
  <si>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</si>
  <si>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</si>
  <si>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</si>
  <si>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</si>
  <si>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</si>
  <si>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</si>
  <si>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</si>
  <si>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</si>
  <si>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</si>
  <si>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</si>
  <si>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</si>
  <si>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</si>
  <si>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</si>
  <si>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</si>
  <si>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</si>
  <si>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</si>
  <si>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</si>
  <si>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</si>
  <si>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</si>
  <si>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</si>
  <si>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</si>
  <si>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</si>
  <si>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</si>
  <si>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</si>
  <si>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</si>
  <si>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</si>
  <si>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</si>
  <si>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</si>
  <si>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</si>
  <si>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</si>
  <si>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</si>
  <si>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</si>
  <si>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</si>
  <si>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</si>
  <si>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</si>
  <si>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</si>
  <si>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</si>
  <si>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</si>
  <si>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</si>
  <si>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</si>
  <si>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</si>
  <si>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</si>
  <si>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</si>
  <si>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</si>
  <si>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</si>
  <si>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</si>
  <si>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</si>
  <si>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</si>
  <si>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</si>
  <si>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</si>
  <si>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</si>
  <si>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</si>
  <si>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</si>
  <si>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</si>
  <si>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</si>
  <si>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</si>
  <si>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</si>
  <si>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</si>
  <si>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</si>
  <si>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</si>
  <si>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</si>
  <si>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</si>
  <si>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</si>
  <si>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</si>
  <si>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</si>
  <si>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</si>
  <si>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</si>
  <si>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</si>
  <si>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</si>
  <si>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</si>
  <si>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</si>
  <si>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</si>
  <si>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</si>
  <si>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</si>
  <si>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</si>
  <si>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</si>
  <si>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</si>
  <si>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</si>
  <si>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</si>
  <si>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</si>
  <si>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</si>
  <si>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</si>
  <si>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</si>
  <si>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</si>
  <si>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</si>
  <si>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</si>
  <si>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</si>
  <si>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</si>
  <si>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</si>
  <si>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</si>
  <si>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</si>
  <si>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</si>
  <si>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</si>
  <si>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</si>
  <si>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</si>
  <si>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</si>
  <si>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</si>
  <si>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</si>
  <si>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</si>
  <si>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</si>
  <si>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</si>
  <si>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</si>
  <si>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</si>
  <si>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</si>
  <si>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</si>
  <si>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</si>
  <si>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</si>
  <si>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</si>
  <si>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</si>
  <si>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</si>
  <si>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</si>
  <si>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</si>
  <si>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</si>
  <si>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</si>
  <si>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</si>
  <si>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</si>
  <si>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</si>
  <si>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</si>
  <si>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</si>
  <si>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</si>
  <si>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</si>
  <si>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</si>
  <si>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</si>
  <si>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</si>
  <si>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</si>
  <si>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</si>
  <si>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</si>
  <si>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</si>
  <si>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</si>
  <si>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</si>
  <si>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</si>
  <si>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</si>
  <si>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</si>
  <si>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</si>
  <si>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</si>
  <si>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</si>
  <si>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</si>
  <si>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</si>
  <si>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</si>
  <si>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</si>
  <si>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</si>
  <si>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</si>
  <si>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</si>
  <si>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</si>
  <si>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</si>
  <si>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</si>
  <si>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</si>
  <si>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</si>
  <si>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</si>
  <si>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</si>
  <si>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</si>
  <si>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</si>
  <si>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</si>
  <si>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</si>
  <si>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</si>
  <si>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</si>
  <si>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</si>
  <si>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</si>
  <si>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</si>
  <si>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</si>
  <si>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</si>
  <si>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</si>
  <si>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</si>
  <si>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</si>
  <si>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</si>
  <si>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</si>
  <si>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</si>
  <si>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</si>
  <si>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</si>
  <si>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</si>
  <si>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</si>
  <si>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</si>
  <si>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</si>
  <si>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</si>
  <si>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</si>
  <si>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</si>
  <si>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</si>
  <si>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</si>
  <si>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</si>
  <si>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</si>
  <si>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</si>
  <si>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</si>
  <si>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</si>
  <si>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</si>
  <si>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</si>
  <si>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</si>
  <si>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</si>
  <si>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</si>
  <si>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</si>
  <si>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</si>
  <si>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</si>
  <si>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</si>
  <si>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</si>
  <si>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</si>
  <si>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</si>
  <si>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</si>
  <si>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</si>
  <si>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</si>
  <si>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</si>
  <si>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</si>
  <si>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</si>
  <si>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</si>
  <si>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</si>
  <si>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</si>
  <si>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</si>
  <si>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</si>
  <si>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</si>
  <si>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</si>
  <si>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</si>
  <si>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</si>
  <si>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</si>
  <si>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</si>
  <si>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</si>
  <si>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</si>
  <si>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</si>
  <si>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</si>
  <si>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</si>
  <si>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</si>
  <si>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</si>
  <si>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</si>
  <si>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</si>
  <si>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</si>
  <si>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</si>
  <si>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</si>
  <si>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</si>
  <si>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</si>
  <si>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</si>
  <si>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</si>
  <si>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</si>
  <si>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</si>
  <si>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</si>
  <si>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</si>
  <si>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</si>
  <si>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</si>
  <si>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</si>
  <si>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</si>
  <si>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</si>
  <si>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</si>
  <si>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</si>
  <si>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</si>
  <si>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</si>
  <si>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</si>
  <si>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</si>
  <si>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</si>
  <si>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</si>
  <si>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</si>
  <si>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</si>
  <si>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</si>
  <si>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</si>
  <si>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</si>
  <si>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</si>
  <si>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</si>
  <si>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</si>
  <si>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</si>
  <si>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</si>
  <si>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</si>
  <si>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</si>
  <si>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</si>
  <si>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</si>
  <si>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</si>
  <si>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</si>
  <si>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</si>
  <si>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</si>
  <si>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</si>
  <si>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</si>
  <si>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</si>
  <si>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</si>
  <si>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</si>
  <si>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</si>
  <si>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</si>
  <si>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</si>
  <si>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</si>
  <si>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</si>
  <si>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</si>
  <si>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</si>
  <si>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</si>
  <si>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</si>
  <si>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</si>
  <si>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</si>
  <si>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</si>
  <si>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</si>
  <si>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</si>
  <si>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</si>
  <si>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</si>
  <si>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</si>
  <si>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</si>
  <si>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</si>
  <si>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</si>
  <si>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</si>
  <si>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</si>
  <si>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</si>
  <si>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</si>
  <si>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</si>
  <si>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</si>
  <si>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</si>
  <si>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</si>
  <si>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</si>
  <si>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</si>
  <si>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</si>
  <si>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</si>
  <si>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</si>
  <si>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</si>
  <si>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</si>
  <si>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</si>
  <si>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</si>
  <si>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</si>
  <si>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</si>
  <si>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</si>
  <si>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</si>
  <si>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</si>
  <si>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</si>
  <si>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</si>
  <si>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</si>
  <si>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</si>
  <si>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</si>
  <si>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</si>
  <si>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</si>
  <si>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</si>
  <si>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</si>
  <si>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</si>
  <si>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</si>
  <si>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</si>
  <si>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</si>
  <si>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</si>
  <si>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</si>
  <si>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</si>
  <si>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</si>
  <si>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</si>
  <si>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</si>
  <si>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</si>
  <si>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</si>
  <si>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</si>
  <si>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</si>
  <si>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</si>
  <si>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</si>
  <si>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</si>
  <si>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</si>
  <si>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</si>
  <si>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</si>
  <si>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</si>
  <si>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</si>
  <si>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</si>
  <si>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</si>
  <si>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</si>
  <si>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</si>
  <si>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</si>
  <si>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</si>
  <si>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</si>
  <si>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</si>
  <si>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</si>
  <si>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</si>
  <si>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</si>
  <si>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</si>
  <si>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</si>
  <si>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</si>
  <si>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</si>
  <si>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</si>
  <si>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</si>
  <si>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</si>
  <si>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</si>
  <si>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</si>
  <si>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</si>
  <si>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</si>
  <si>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</si>
  <si>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</si>
  <si>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</si>
  <si>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</si>
  <si>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</si>
  <si>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</si>
  <si>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</si>
  <si>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</si>
  <si>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</si>
  <si>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</si>
  <si>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</si>
  <si>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</si>
  <si>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</si>
  <si>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</si>
  <si>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</si>
  <si>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</si>
  <si>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</si>
  <si>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</si>
  <si>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</si>
  <si>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</si>
  <si>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</si>
  <si>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</si>
  <si>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</si>
  <si>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</si>
  <si>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</si>
  <si>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</si>
  <si>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</si>
  <si>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</si>
  <si>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</si>
  <si>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</si>
  <si>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</si>
  <si>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</si>
  <si>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</si>
  <si>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</si>
  <si>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</si>
  <si>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</si>
  <si>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</si>
  <si>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</si>
  <si>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</si>
  <si>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</si>
  <si>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</si>
  <si>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</si>
  <si>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</si>
  <si>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</si>
  <si>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</si>
  <si>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</si>
  <si>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</si>
  <si>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</si>
  <si>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</si>
  <si>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</si>
  <si>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</si>
  <si>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</si>
  <si>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</si>
  <si>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</si>
  <si>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</si>
  <si>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</si>
  <si>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</si>
  <si>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</si>
  <si>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</si>
  <si>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</si>
  <si>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</si>
  <si>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</si>
  <si>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</si>
  <si>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</si>
  <si>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</si>
  <si>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</si>
  <si>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</si>
  <si>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</si>
  <si>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</si>
  <si>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</si>
  <si>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</si>
  <si>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</si>
  <si>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</si>
  <si>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</si>
  <si>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</si>
  <si>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</si>
  <si>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</si>
  <si>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</si>
  <si>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</si>
  <si>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</si>
  <si>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</si>
  <si>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</si>
  <si>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</si>
  <si>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</si>
  <si>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</si>
  <si>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</si>
  <si>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</si>
  <si>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</si>
  <si>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</si>
  <si>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</si>
  <si>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</si>
  <si>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</si>
  <si>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</si>
  <si>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</si>
  <si>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</si>
  <si>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</si>
  <si>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</si>
  <si>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</si>
  <si>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</si>
  <si>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</si>
  <si>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</si>
  <si>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</si>
  <si>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</si>
  <si>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</si>
  <si>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</si>
  <si>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</si>
  <si>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</si>
  <si>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</si>
  <si>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</si>
  <si>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</si>
  <si>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</si>
  <si>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</si>
  <si>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</si>
  <si>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</si>
  <si>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</si>
  <si>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</si>
  <si>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</si>
  <si>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</si>
  <si>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</si>
  <si>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</si>
  <si>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</si>
  <si>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</si>
  <si>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</si>
  <si>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</si>
  <si>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</si>
  <si>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</si>
  <si>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</si>
  <si>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</si>
  <si>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</si>
  <si>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</si>
  <si>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</si>
  <si>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</si>
  <si>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</si>
  <si>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</si>
  <si>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</si>
  <si>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</si>
  <si>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</si>
  <si>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</si>
  <si>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</si>
  <si>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</si>
  <si>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</si>
  <si>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</si>
  <si>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</si>
  <si>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</si>
  <si>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</si>
  <si>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</si>
  <si>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</si>
  <si>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</si>
  <si>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</si>
  <si>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</si>
  <si>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</si>
  <si>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</si>
  <si>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</si>
  <si>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</si>
  <si>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</si>
  <si>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</si>
  <si>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</si>
  <si>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</si>
  <si>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</si>
  <si>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</si>
  <si>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</si>
  <si>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</si>
  <si>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</si>
  <si>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</si>
  <si>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</si>
  <si>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</si>
  <si>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</si>
  <si>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</si>
  <si>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</si>
  <si>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</si>
  <si>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</si>
  <si>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</si>
  <si>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</si>
  <si>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</si>
  <si>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</si>
  <si>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</si>
  <si>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</si>
  <si>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</si>
  <si>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</si>
  <si>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</si>
  <si>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</si>
  <si>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</si>
  <si>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</si>
  <si>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</si>
  <si>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</si>
  <si>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</si>
  <si>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</si>
  <si>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</si>
  <si>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</si>
  <si>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</si>
  <si>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</si>
  <si>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</si>
  <si>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</si>
  <si>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</si>
  <si>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</si>
  <si>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</si>
  <si>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</si>
  <si>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</si>
  <si>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</si>
  <si>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</si>
  <si>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</si>
  <si>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</si>
  <si>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</si>
  <si>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</si>
  <si>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</si>
  <si>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</si>
  <si>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</si>
  <si>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</si>
  <si>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</si>
  <si>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</si>
  <si>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</si>
  <si>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</si>
  <si>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</si>
  <si>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</si>
  <si>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</si>
  <si>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</si>
  <si>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</si>
  <si>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</si>
  <si>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</si>
  <si>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</si>
  <si>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</si>
  <si>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</si>
  <si>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</si>
  <si>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</si>
  <si>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</si>
  <si>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</si>
  <si>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</si>
  <si>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</si>
  <si>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</si>
  <si>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</si>
  <si>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</si>
  <si>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</si>
  <si>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</si>
  <si>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</si>
  <si>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</si>
  <si>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</si>
  <si>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</si>
  <si>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</si>
  <si>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</si>
  <si>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</si>
  <si>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</si>
  <si>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</si>
  <si>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</si>
  <si>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</si>
  <si>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</si>
  <si>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</si>
  <si>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</si>
  <si>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</si>
  <si>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</si>
  <si>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</si>
  <si>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</si>
  <si>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</si>
  <si>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</si>
  <si>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</si>
  <si>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</si>
  <si>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</si>
  <si>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</si>
  <si>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</si>
  <si>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</si>
  <si>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</si>
  <si>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</si>
  <si>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</si>
  <si>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</si>
  <si>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</si>
  <si>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</si>
  <si>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</si>
  <si>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</si>
  <si>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</si>
  <si>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</si>
  <si>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</si>
  <si>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</si>
  <si>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</si>
  <si>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</si>
  <si>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</si>
  <si>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</si>
  <si>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</si>
  <si>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</si>
  <si>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</si>
  <si>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</si>
  <si>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</si>
  <si>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</si>
  <si>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</si>
  <si>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</si>
  <si>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</si>
  <si>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</si>
  <si>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</si>
  <si>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</si>
  <si>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</si>
  <si>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</si>
  <si>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</si>
  <si>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</si>
  <si>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</si>
  <si>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</si>
  <si>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</si>
  <si>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</si>
  <si>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</si>
  <si>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</si>
  <si>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</si>
  <si>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</si>
  <si>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</si>
  <si>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</si>
  <si>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</si>
  <si>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</si>
  <si>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</si>
  <si>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</si>
  <si>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</si>
  <si>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</si>
  <si>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</si>
  <si>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</si>
  <si>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</si>
  <si>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</si>
  <si>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</si>
  <si>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</si>
  <si>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</si>
  <si>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</si>
  <si>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</si>
  <si>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</si>
  <si>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</si>
  <si>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</si>
  <si>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</si>
  <si>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</si>
  <si>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</si>
  <si>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</si>
  <si>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</si>
  <si>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</si>
  <si>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</si>
  <si>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</si>
  <si>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</si>
  <si>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</si>
  <si>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</si>
  <si>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</si>
  <si>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</si>
  <si>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</si>
  <si>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</si>
  <si>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</si>
  <si>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</si>
  <si>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</si>
  <si>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</si>
  <si>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</si>
  <si>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</si>
  <si>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</si>
  <si>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</si>
  <si>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</si>
  <si>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</si>
  <si>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</si>
  <si>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</si>
  <si>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</si>
  <si>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</si>
  <si>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</si>
  <si>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</si>
  <si>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</si>
  <si>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</si>
  <si>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</si>
  <si>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</si>
  <si>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</si>
  <si>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</si>
  <si>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</si>
  <si>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</si>
  <si>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</si>
  <si>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</si>
  <si>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</si>
  <si>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</si>
  <si>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</si>
  <si>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</si>
  <si>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</si>
  <si>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</si>
  <si>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</si>
  <si>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</si>
  <si>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</si>
  <si>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</si>
  <si>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</si>
  <si>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</si>
  <si>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</si>
  <si>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</si>
  <si>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</si>
  <si>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</si>
  <si>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</si>
  <si>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</si>
  <si>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</si>
  <si>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</si>
  <si>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</si>
  <si>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</si>
  <si>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</si>
  <si>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</si>
  <si>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</si>
  <si>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</si>
  <si>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</si>
  <si>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</si>
  <si>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</si>
  <si>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</si>
  <si>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</si>
  <si>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</si>
  <si>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</si>
  <si>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</si>
  <si>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</si>
  <si>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</si>
  <si>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</si>
  <si>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</si>
  <si>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</si>
  <si>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</si>
  <si>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</si>
  <si>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</si>
  <si>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</si>
  <si>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</si>
  <si>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</si>
  <si>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</si>
  <si>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</si>
  <si>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</si>
  <si>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</si>
  <si>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</si>
  <si>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</si>
  <si>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</si>
  <si>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</si>
  <si>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</si>
  <si>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</si>
  <si>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</si>
  <si>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</si>
  <si>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</si>
  <si>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</si>
  <si>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</si>
  <si>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</si>
  <si>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</si>
  <si>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</si>
  <si>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</si>
  <si>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</si>
  <si>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</si>
  <si>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</si>
  <si>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</si>
  <si>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</si>
  <si>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</si>
  <si>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</si>
  <si>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</si>
  <si>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</si>
  <si>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</si>
  <si>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</si>
  <si>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</si>
  <si>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</si>
  <si>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</si>
  <si>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</si>
  <si>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</si>
  <si>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</si>
  <si>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</si>
  <si>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</si>
  <si>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</si>
  <si>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</si>
  <si>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</si>
  <si>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</si>
  <si>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</si>
  <si>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</si>
  <si>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</si>
  <si>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</si>
  <si>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</si>
  <si>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</si>
  <si>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</si>
  <si>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</si>
  <si>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</si>
  <si>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</si>
  <si>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</si>
  <si>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</si>
  <si>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</si>
  <si>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</si>
  <si>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</si>
  <si>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</si>
  <si>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</si>
  <si>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</si>
  <si>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</si>
  <si>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</si>
  <si>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</si>
  <si>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</si>
  <si>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</si>
  <si>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</si>
  <si>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</si>
  <si>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</si>
  <si>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</si>
  <si>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</si>
  <si>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</si>
  <si>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</si>
  <si>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</si>
  <si>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</si>
  <si>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</si>
  <si>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</si>
  <si>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</si>
  <si>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</si>
  <si>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</si>
  <si>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</si>
  <si>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</si>
  <si>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</si>
  <si>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</si>
  <si>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</si>
  <si>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</si>
  <si>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</si>
  <si>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</si>
  <si>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</si>
  <si>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</si>
  <si>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</si>
  <si>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</si>
  <si>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</si>
  <si>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</si>
  <si>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</si>
  <si>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</si>
  <si>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</si>
  <si>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</si>
  <si>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</si>
  <si>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</si>
  <si>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</si>
  <si>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</si>
  <si>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</si>
  <si>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</si>
  <si>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</si>
  <si>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</si>
  <si>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</si>
  <si>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</si>
  <si>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</si>
  <si>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</si>
  <si>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</si>
  <si>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</si>
  <si>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</si>
  <si>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</si>
  <si>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</si>
  <si>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</si>
  <si>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</si>
  <si>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</si>
  <si>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</si>
  <si>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</si>
  <si>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</si>
  <si>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</si>
  <si>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</si>
  <si>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</si>
  <si>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</si>
  <si>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</si>
  <si>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</si>
  <si>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</si>
  <si>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</si>
  <si>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</si>
  <si>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</si>
  <si>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</si>
  <si>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</si>
  <si>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</si>
  <si>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</si>
  <si>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</si>
  <si>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</si>
  <si>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</si>
  <si>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</si>
  <si>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</si>
  <si>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</si>
  <si>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</si>
  <si>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</si>
  <si>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</si>
  <si>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</si>
  <si>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</si>
  <si>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</si>
  <si>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</si>
  <si>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</si>
  <si>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</si>
  <si>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</si>
  <si>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</si>
  <si>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</si>
  <si>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</si>
  <si>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</si>
  <si>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</si>
  <si>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</si>
  <si>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</si>
  <si>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</si>
  <si>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</si>
  <si>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</si>
  <si>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</si>
  <si>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</si>
  <si>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</si>
  <si>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</si>
  <si>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</si>
  <si>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</si>
  <si>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</si>
  <si>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</si>
  <si>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</si>
  <si>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</si>
  <si>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</si>
  <si>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</si>
  <si>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</si>
  <si>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</si>
  <si>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</si>
  <si>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</si>
  <si>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</si>
  <si>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</si>
  <si>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</si>
  <si>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</si>
  <si>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</si>
  <si>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</si>
  <si>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</si>
  <si>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</si>
  <si>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</si>
  <si>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</si>
  <si>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</si>
  <si>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</si>
  <si>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</si>
  <si>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</si>
  <si>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</si>
  <si>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</si>
  <si>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</si>
  <si>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</si>
  <si>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</si>
  <si>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</si>
  <si>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</si>
  <si>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</si>
  <si>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</si>
  <si>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</si>
  <si>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</si>
  <si>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</si>
  <si>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</si>
  <si>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</si>
  <si>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</si>
  <si>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</si>
  <si>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</si>
  <si>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</si>
  <si>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</si>
  <si>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</si>
  <si>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</si>
  <si>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</si>
  <si>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</si>
  <si>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</si>
  <si>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</si>
  <si>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</si>
  <si>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</si>
  <si>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</si>
  <si>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</si>
  <si>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</si>
  <si>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</si>
  <si>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</si>
  <si>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</si>
  <si>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</si>
  <si>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</si>
  <si>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</si>
  <si>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</si>
  <si>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</si>
  <si>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</si>
  <si>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</si>
  <si>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</si>
  <si>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</si>
  <si>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</si>
  <si>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</si>
  <si>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</si>
  <si>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</si>
  <si>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</si>
  <si>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</si>
  <si>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</si>
  <si>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</si>
  <si>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</si>
  <si>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</si>
  <si>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</si>
  <si>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</si>
  <si>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</si>
  <si>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</si>
  <si>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</si>
  <si>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</si>
  <si>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</si>
  <si>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</si>
  <si>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</si>
  <si>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</si>
  <si>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</si>
  <si>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</si>
  <si>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</si>
  <si>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</si>
  <si>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</si>
  <si>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</si>
  <si>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</si>
  <si>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</si>
  <si>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</si>
  <si>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</si>
  <si>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</si>
  <si>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</si>
  <si>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</si>
  <si>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</si>
  <si>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</si>
  <si>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</si>
  <si>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</si>
  <si>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</si>
  <si>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</si>
  <si>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</si>
  <si>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</si>
  <si>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</si>
  <si>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</si>
  <si>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</si>
  <si>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</si>
  <si>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</si>
  <si>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</si>
  <si>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</si>
  <si>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</si>
  <si>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</si>
  <si>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</si>
  <si>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</si>
  <si>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</si>
  <si>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</si>
  <si>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</si>
  <si>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</si>
  <si>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</si>
  <si>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</si>
  <si>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</si>
  <si>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</si>
  <si>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</si>
  <si>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</si>
  <si>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</si>
  <si>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</si>
  <si>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</si>
  <si>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</si>
  <si>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</si>
  <si>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</si>
  <si>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</si>
  <si>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</si>
  <si>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</si>
  <si>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</si>
  <si>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</si>
  <si>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</si>
  <si>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</si>
  <si>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</si>
  <si>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</si>
  <si>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</si>
  <si>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</si>
  <si>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</si>
  <si>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</si>
  <si>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</si>
  <si>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</si>
  <si>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</si>
  <si>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</si>
  <si>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</si>
  <si>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</si>
  <si>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</si>
  <si>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</si>
  <si>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</si>
  <si>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</si>
  <si>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</si>
  <si>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</si>
  <si>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</si>
  <si>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</si>
  <si>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</si>
  <si>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</si>
  <si>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</si>
  <si>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</si>
  <si>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</si>
  <si>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</si>
  <si>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</si>
  <si>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</si>
  <si>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</si>
  <si>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</si>
  <si>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</si>
  <si>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</si>
  <si>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</si>
  <si>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</si>
  <si>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</si>
  <si>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</si>
  <si>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</si>
  <si>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</si>
  <si>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</si>
  <si>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</si>
  <si>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</si>
  <si>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</si>
  <si>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</si>
  <si>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</si>
  <si>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</si>
  <si>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</si>
  <si>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</si>
  <si>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</si>
  <si>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</si>
  <si>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</si>
  <si>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</si>
  <si>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</si>
  <si>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</si>
  <si>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</si>
  <si>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</si>
  <si>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</si>
  <si>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</si>
  <si>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</si>
  <si>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</si>
  <si>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</si>
  <si>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</si>
  <si>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</si>
  <si>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</si>
  <si>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</si>
  <si>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</si>
  <si>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</si>
  <si>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</si>
  <si>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</si>
  <si>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</si>
  <si>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</si>
  <si>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</si>
  <si>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</si>
  <si>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</si>
  <si>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</si>
  <si>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</si>
  <si>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</si>
  <si>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</si>
  <si>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</si>
  <si>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</si>
  <si>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</si>
  <si>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</si>
  <si>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</si>
  <si>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</si>
  <si>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</si>
  <si>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</si>
  <si>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</si>
  <si>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</si>
  <si>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</si>
  <si>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</si>
  <si>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</si>
  <si>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</si>
  <si>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</si>
  <si>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</si>
  <si>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</si>
  <si>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</si>
  <si>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</si>
  <si>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</si>
  <si>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</si>
  <si>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</si>
  <si>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</si>
  <si>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</si>
  <si>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</si>
  <si>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</si>
  <si>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</si>
  <si>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</si>
  <si>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</si>
  <si>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</si>
  <si>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</si>
  <si>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</si>
  <si>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</si>
  <si>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</si>
  <si>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</si>
  <si>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</si>
  <si>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</si>
  <si>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</si>
  <si>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</si>
  <si>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</si>
  <si>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</si>
  <si>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</si>
  <si>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</si>
  <si>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</si>
  <si>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</si>
  <si>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</si>
  <si>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</si>
  <si>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</si>
  <si>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</si>
  <si>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</si>
  <si>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</si>
  <si>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</si>
  <si>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</si>
  <si>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</si>
  <si>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</si>
  <si>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</si>
  <si>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</si>
  <si>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</si>
  <si>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</si>
  <si>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</si>
  <si>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</si>
  <si>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</si>
  <si>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</si>
  <si>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</si>
  <si>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</si>
  <si>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</si>
  <si>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</si>
  <si>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</si>
  <si>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</si>
  <si>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</si>
  <si>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</si>
  <si>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</si>
  <si>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</si>
  <si>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</si>
  <si>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</si>
  <si>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</si>
  <si>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</si>
  <si>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</si>
  <si>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</si>
  <si>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</si>
  <si>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</si>
  <si>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</si>
  <si>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</si>
  <si>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</si>
  <si>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</si>
  <si>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</si>
  <si>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</si>
  <si>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</si>
  <si>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</si>
  <si>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</si>
  <si>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</si>
  <si>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</si>
  <si>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</si>
  <si>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</si>
  <si>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</si>
  <si>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</si>
  <si>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</si>
  <si>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</si>
  <si>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</si>
  <si>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</si>
  <si>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</si>
  <si>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</si>
  <si>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</si>
  <si>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</si>
  <si>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</si>
  <si>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</si>
  <si>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</si>
  <si>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</si>
  <si>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</si>
  <si>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</si>
  <si>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</si>
  <si>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</si>
  <si>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</si>
  <si>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</si>
  <si>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</si>
  <si>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</si>
  <si>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</si>
  <si>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</si>
  <si>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</si>
  <si>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</si>
  <si>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</si>
  <si>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</si>
  <si>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</si>
  <si>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</si>
  <si>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</si>
  <si>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</si>
  <si>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</si>
  <si>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</si>
  <si>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</si>
  <si>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</si>
  <si>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</si>
  <si>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</si>
  <si>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</si>
  <si>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</si>
  <si>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</si>
  <si>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</si>
  <si>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</si>
  <si>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</si>
  <si>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</si>
  <si>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</si>
  <si>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</si>
  <si>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</si>
  <si>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</si>
  <si>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</si>
  <si>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</si>
  <si>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</si>
  <si>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</si>
  <si>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</si>
  <si>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</si>
  <si>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</si>
  <si>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</si>
  <si>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</si>
  <si>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</si>
  <si>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</si>
  <si>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</si>
  <si>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</si>
  <si>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</si>
  <si>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</si>
  <si>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</si>
  <si>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</si>
  <si>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</si>
  <si>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</si>
  <si>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</si>
  <si>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</si>
  <si>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</si>
  <si>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</si>
  <si>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</si>
  <si>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</si>
  <si>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</si>
  <si>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</si>
  <si>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</si>
  <si>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</si>
  <si>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</si>
  <si>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</si>
  <si>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</si>
  <si>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</si>
  <si>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</si>
  <si>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</si>
  <si>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</si>
  <si>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</si>
  <si>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</si>
  <si>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</si>
  <si>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</si>
  <si>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</si>
  <si>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</si>
  <si>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</si>
  <si>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</si>
  <si>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</si>
  <si>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</si>
  <si>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</si>
  <si>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</si>
  <si>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</si>
  <si>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</si>
  <si>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</si>
  <si>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</si>
  <si>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</si>
  <si>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</si>
  <si>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</si>
  <si>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</si>
  <si>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</si>
  <si>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</si>
  <si>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</si>
  <si>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</si>
  <si>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</si>
  <si>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</si>
  <si>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</si>
  <si>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</si>
  <si>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</si>
  <si>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</si>
  <si>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</si>
  <si>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</si>
  <si>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</si>
  <si>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</si>
  <si>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</si>
  <si>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</si>
  <si>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</si>
  <si>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</si>
  <si>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</si>
  <si>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</si>
  <si>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</si>
  <si>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</si>
  <si>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</si>
  <si>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</si>
  <si>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</si>
  <si>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</si>
  <si>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</si>
  <si>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</si>
  <si>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</si>
  <si>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</si>
  <si>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</si>
  <si>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</si>
  <si>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</si>
  <si>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</si>
  <si>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</si>
  <si>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</si>
  <si>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</si>
  <si>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</si>
  <si>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</si>
  <si>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</si>
  <si>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</si>
  <si>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</si>
  <si>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</si>
  <si>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</si>
  <si>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</si>
  <si>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</si>
  <si>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</si>
  <si>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</si>
  <si>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</si>
  <si>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</si>
  <si>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</si>
  <si>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</si>
  <si>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</si>
  <si>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</si>
  <si>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</si>
  <si>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</si>
  <si>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</si>
  <si>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</si>
  <si>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</si>
  <si>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</si>
  <si>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</si>
  <si>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</si>
  <si>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</si>
  <si>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</si>
  <si>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</si>
  <si>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</si>
  <si>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</si>
  <si>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</si>
  <si>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</si>
  <si>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</si>
  <si>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</si>
  <si>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</si>
  <si>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</si>
  <si>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</si>
  <si>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</si>
  <si>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</si>
  <si>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</si>
  <si>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</si>
  <si>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</si>
  <si>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</si>
  <si>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</si>
  <si>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</si>
  <si>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</si>
  <si>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</si>
  <si>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</si>
  <si>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</si>
  <si>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</si>
  <si>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</si>
  <si>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</si>
  <si>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</si>
  <si>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</si>
  <si>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</si>
  <si>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</si>
  <si>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</si>
  <si>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</si>
  <si>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</si>
  <si>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</si>
  <si>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</si>
  <si>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</si>
  <si>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</si>
  <si>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</si>
  <si>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</si>
  <si>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</si>
  <si>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</si>
  <si>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</si>
  <si>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</si>
  <si>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</si>
  <si>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</si>
  <si>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</si>
  <si>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</si>
  <si>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</si>
  <si>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</si>
  <si>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</si>
  <si>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</si>
  <si>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</si>
  <si>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</si>
  <si>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</si>
  <si>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</si>
  <si>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</si>
  <si>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</si>
  <si>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</si>
  <si>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</si>
  <si>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</si>
  <si>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</si>
  <si>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</si>
  <si>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</si>
  <si>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</si>
  <si>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</si>
  <si>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</si>
  <si>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</si>
  <si>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</si>
  <si>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</si>
  <si>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</si>
  <si>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</si>
  <si>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</si>
  <si>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</si>
  <si>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</si>
  <si>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</si>
  <si>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</si>
  <si>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</si>
  <si>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</si>
  <si>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</si>
  <si>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</si>
  <si>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</si>
  <si>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</si>
  <si>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</si>
  <si>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</si>
  <si>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</si>
  <si>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</si>
  <si>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</si>
  <si>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</si>
  <si>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</si>
  <si>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</si>
  <si>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</si>
  <si>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</si>
  <si>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</si>
  <si>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</si>
  <si>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</si>
  <si>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</si>
  <si>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</si>
  <si>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</si>
  <si>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</si>
  <si>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</si>
  <si>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</si>
  <si>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</si>
  <si>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</si>
  <si>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</si>
  <si>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</si>
  <si>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</si>
  <si>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</si>
  <si>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</si>
  <si>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</si>
  <si>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</si>
  <si>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</si>
  <si>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</si>
  <si>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</si>
  <si>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</si>
  <si>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</si>
  <si>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</si>
  <si>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</si>
  <si>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</si>
  <si>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</si>
  <si>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</si>
  <si>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</si>
  <si>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</si>
  <si>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</si>
  <si>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</si>
  <si>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</si>
  <si>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</si>
  <si>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</si>
  <si>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</si>
  <si>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</si>
  <si>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</si>
  <si>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</si>
  <si>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</si>
  <si>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</si>
  <si>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</si>
  <si>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</si>
  <si>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</si>
  <si>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</si>
  <si>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</si>
  <si>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</si>
  <si>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</si>
  <si>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</si>
  <si>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</si>
  <si>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</si>
  <si>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</si>
  <si>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</si>
  <si>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</si>
  <si>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</si>
  <si>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</si>
  <si>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</si>
  <si>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</si>
  <si>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</si>
  <si>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</si>
  <si>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</si>
  <si>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</si>
  <si>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</si>
  <si>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</si>
  <si>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</si>
  <si>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</si>
  <si>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</si>
  <si>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</si>
  <si>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</si>
  <si>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</si>
  <si>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</si>
  <si>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</si>
  <si>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</si>
  <si>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</si>
  <si>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</si>
  <si>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</si>
  <si>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</si>
  <si>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</si>
  <si>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</si>
  <si>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</si>
  <si>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</si>
  <si>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</si>
  <si>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</si>
  <si>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</si>
  <si>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</si>
  <si>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</si>
  <si>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</si>
  <si>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</si>
  <si>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</si>
  <si>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</si>
  <si>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</si>
  <si>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</si>
  <si>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</si>
  <si>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</si>
  <si>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</si>
  <si>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</si>
  <si>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</si>
  <si>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</si>
  <si>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</si>
  <si>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</si>
  <si>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</si>
  <si>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</si>
  <si>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</si>
  <si>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</si>
  <si>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</si>
  <si>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</si>
  <si>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</si>
  <si>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</si>
  <si>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</si>
  <si>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</si>
  <si>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</si>
  <si>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</si>
  <si>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</si>
  <si>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</si>
  <si>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</si>
  <si>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</si>
  <si>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</si>
  <si>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</si>
  <si>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</si>
  <si>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</si>
  <si>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</si>
  <si>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</si>
  <si>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</si>
  <si>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</si>
  <si>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</si>
  <si>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</si>
  <si>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</si>
  <si>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</si>
  <si>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</si>
  <si>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</si>
  <si>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</si>
  <si>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</si>
  <si>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</si>
  <si>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</si>
  <si>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</si>
  <si>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</si>
  <si>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</si>
  <si>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</si>
  <si>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</si>
  <si>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</si>
  <si>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</si>
  <si>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</si>
  <si>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</si>
  <si>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</si>
  <si>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</si>
  <si>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</si>
  <si>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</si>
  <si>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</si>
  <si>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</si>
  <si>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</si>
  <si>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</si>
  <si>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</si>
  <si>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</si>
  <si>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</si>
  <si>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</si>
  <si>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</si>
  <si>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</si>
  <si>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</si>
  <si>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</si>
  <si>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</si>
  <si>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</si>
  <si>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</si>
  <si>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</si>
  <si>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</si>
  <si>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</si>
  <si>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</si>
  <si>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</si>
  <si>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</si>
  <si>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</si>
  <si>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</si>
  <si>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</si>
  <si>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</si>
  <si>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</si>
  <si>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</si>
  <si>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</si>
  <si>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</si>
  <si>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</si>
  <si>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</si>
  <si>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</si>
  <si>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</si>
  <si>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</si>
  <si>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</si>
  <si>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</si>
  <si>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</si>
  <si>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</si>
  <si>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</si>
  <si>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</si>
  <si>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</si>
  <si>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</si>
  <si>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</si>
  <si>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</si>
  <si>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</si>
  <si>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</si>
  <si>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</si>
  <si>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</si>
  <si>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</si>
  <si>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</si>
  <si>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</si>
  <si>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</si>
  <si>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</si>
  <si>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</si>
  <si>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</si>
  <si>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</si>
  <si>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</si>
  <si>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</si>
  <si>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</si>
  <si>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</si>
  <si>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</si>
  <si>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</si>
  <si>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</si>
  <si>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</si>
  <si>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</si>
  <si>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</si>
  <si>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</si>
  <si>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</si>
  <si>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</si>
  <si>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</si>
  <si>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</si>
  <si>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</si>
  <si>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</si>
  <si>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</si>
  <si>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</si>
  <si>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</si>
  <si>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</si>
  <si>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</si>
  <si>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</si>
  <si>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</si>
  <si>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</si>
  <si>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</si>
  <si>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</si>
  <si>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</si>
  <si>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</si>
  <si>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</si>
  <si>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</si>
  <si>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</si>
  <si>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</si>
  <si>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</si>
  <si>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</si>
  <si>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</si>
  <si>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</si>
  <si>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</si>
  <si>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</si>
  <si>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</si>
  <si>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</si>
  <si>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</si>
  <si>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</si>
  <si>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</si>
  <si>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</si>
  <si>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</si>
  <si>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</si>
  <si>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</si>
  <si>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</si>
  <si>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</si>
  <si>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</si>
  <si>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</si>
  <si>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</si>
  <si>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</si>
  <si>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</si>
  <si>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</si>
  <si>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</si>
  <si>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</si>
  <si>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</si>
  <si>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</si>
  <si>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</si>
  <si>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</si>
  <si>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</si>
  <si>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</si>
  <si>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</si>
  <si>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</si>
  <si>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</si>
  <si>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</si>
  <si>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</si>
  <si>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</si>
  <si>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</si>
  <si>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</si>
  <si>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</si>
  <si>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</si>
  <si>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</si>
  <si>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</si>
  <si>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</si>
  <si>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</si>
  <si>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</si>
  <si>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</si>
  <si>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</si>
  <si>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</si>
  <si>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</si>
  <si>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</si>
  <si>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</si>
  <si>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</si>
  <si>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</si>
  <si>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</si>
  <si>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</si>
  <si>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</si>
  <si>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</si>
  <si>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</si>
  <si>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</si>
  <si>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</si>
  <si>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</si>
  <si>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</si>
  <si>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</si>
  <si>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</si>
  <si>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</si>
  <si>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</si>
  <si>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</si>
  <si>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</si>
  <si>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</si>
  <si>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</si>
  <si>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</si>
  <si>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</si>
  <si>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</si>
  <si>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</si>
  <si>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</si>
  <si>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</si>
  <si>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</si>
  <si>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</si>
  <si>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</si>
  <si>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</si>
  <si>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</si>
  <si>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</si>
  <si>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</si>
  <si>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</si>
  <si>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</si>
  <si>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</si>
  <si>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</si>
  <si>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</si>
  <si>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</si>
  <si>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</si>
  <si>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</si>
  <si>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</si>
  <si>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</si>
  <si>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</si>
  <si>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</si>
  <si>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</si>
  <si>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</si>
  <si>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</si>
  <si>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</si>
  <si>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</si>
  <si>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</si>
  <si>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</si>
  <si>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</si>
  <si>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</si>
  <si>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</si>
  <si>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</si>
  <si>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</si>
  <si>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</si>
  <si>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</si>
  <si>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</si>
  <si>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</si>
  <si>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</si>
  <si>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</si>
  <si>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</si>
  <si>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</si>
  <si>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</si>
  <si>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</si>
  <si>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</si>
  <si>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</si>
  <si>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</si>
  <si>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</si>
  <si>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</si>
  <si>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</si>
  <si>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</si>
  <si>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</si>
  <si>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</si>
  <si>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</si>
  <si>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</si>
  <si>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</si>
  <si>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</si>
  <si>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</si>
  <si>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</si>
  <si>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</si>
  <si>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</si>
  <si>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</si>
  <si>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</si>
  <si>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</si>
  <si>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</si>
  <si>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</si>
  <si>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</si>
  <si>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</si>
  <si>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</si>
  <si>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</si>
  <si>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</si>
  <si>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</si>
  <si>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</si>
  <si>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</si>
  <si>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</si>
  <si>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</si>
  <si>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</si>
  <si>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</si>
  <si>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</si>
  <si>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</si>
  <si>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</si>
  <si>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</si>
  <si>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</si>
  <si>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</si>
  <si>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</si>
  <si>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</si>
  <si>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</si>
  <si>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</si>
  <si>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</si>
  <si>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</si>
  <si>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</si>
  <si>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</si>
  <si>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</si>
  <si>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</si>
  <si>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</si>
  <si>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</si>
  <si>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</si>
  <si>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</si>
  <si>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</si>
  <si>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</si>
  <si>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</si>
  <si>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</si>
  <si>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</si>
  <si>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</si>
  <si>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</si>
  <si>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</si>
  <si>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</si>
  <si>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</si>
  <si>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</si>
  <si>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</si>
  <si>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</si>
  <si>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</si>
  <si>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</si>
  <si>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</si>
  <si>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</si>
  <si>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</si>
  <si>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</si>
  <si>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</si>
  <si>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</si>
  <si>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</si>
  <si>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</si>
  <si>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</si>
  <si>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</si>
  <si>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</si>
  <si>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</si>
  <si>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</si>
  <si>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</si>
  <si>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</si>
  <si>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</si>
  <si>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</si>
  <si>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</si>
  <si>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</si>
  <si>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</si>
  <si>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</si>
  <si>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</si>
  <si>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</si>
  <si>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</si>
  <si>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</si>
  <si>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</si>
  <si>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</si>
  <si>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</si>
  <si>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</si>
  <si>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</si>
  <si>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</si>
  <si>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</si>
  <si>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</si>
  <si>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</si>
  <si>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</si>
  <si>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</si>
  <si>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</si>
  <si>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</si>
  <si>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</si>
  <si>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</si>
  <si>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</si>
  <si>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</si>
  <si>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</si>
  <si>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</si>
  <si>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</si>
  <si>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</si>
  <si>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</si>
  <si>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</si>
  <si>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</si>
  <si>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</si>
  <si>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</si>
  <si>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</si>
  <si>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</si>
  <si>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</si>
  <si>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</si>
  <si>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</si>
  <si>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</si>
  <si>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</si>
  <si>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</si>
  <si>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</si>
  <si>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</si>
  <si>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</si>
  <si>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</si>
  <si>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</si>
  <si>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</si>
  <si>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</si>
  <si>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</si>
  <si>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</si>
  <si>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</si>
  <si>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</si>
  <si>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</si>
  <si>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</si>
  <si>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</si>
  <si>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</si>
  <si>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</si>
  <si>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</si>
  <si>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</si>
  <si>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</si>
  <si>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</si>
  <si>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</si>
  <si>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</si>
  <si>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</si>
  <si>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</si>
  <si>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</si>
  <si>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</si>
  <si>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</si>
  <si>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</si>
  <si>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</si>
  <si>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</si>
  <si>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</si>
  <si>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</si>
  <si>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</si>
  <si>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</si>
  <si>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</si>
  <si>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</si>
  <si>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</si>
  <si>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</si>
  <si>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</si>
  <si>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</si>
  <si>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</si>
  <si>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</si>
  <si>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</si>
  <si>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</si>
  <si>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</si>
  <si>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</si>
  <si>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</si>
  <si>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</si>
  <si>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</si>
  <si>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</si>
  <si>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</si>
  <si>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</si>
  <si>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</si>
  <si>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</si>
  <si>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</si>
  <si>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</si>
  <si>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</si>
  <si>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</si>
  <si>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</si>
  <si>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</si>
  <si>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</si>
  <si>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</si>
  <si>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</si>
  <si>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</si>
  <si>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</si>
  <si>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</si>
  <si>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</si>
  <si>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</si>
  <si>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</si>
  <si>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</si>
  <si>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</si>
  <si>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</si>
  <si>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</si>
  <si>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</si>
  <si>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</si>
  <si>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</si>
  <si>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</si>
  <si>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</si>
  <si>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</si>
  <si>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</si>
  <si>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</si>
  <si>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</si>
  <si>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</si>
  <si>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</si>
  <si>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</si>
  <si>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</si>
  <si>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</si>
  <si>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</si>
  <si>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</si>
  <si>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</si>
  <si>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</si>
  <si>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</si>
  <si>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</si>
  <si>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</si>
  <si>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</si>
  <si>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</si>
  <si>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</si>
  <si>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</si>
  <si>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</si>
  <si>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</si>
  <si>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</si>
  <si>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</si>
  <si>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</si>
  <si>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</si>
  <si>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</si>
  <si>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</si>
  <si>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</si>
  <si>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</si>
  <si>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</si>
  <si>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</si>
  <si>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</si>
  <si>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</si>
  <si>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</si>
  <si>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</si>
  <si>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</si>
  <si>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</si>
  <si>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</si>
  <si>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</si>
  <si>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</si>
  <si>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</si>
  <si>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</si>
  <si>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</si>
  <si>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</si>
  <si>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</si>
  <si>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</si>
  <si>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</si>
  <si>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</si>
  <si>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</si>
  <si>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</si>
  <si>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</si>
  <si>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</si>
  <si>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</si>
  <si>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</si>
  <si>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</si>
  <si>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</si>
  <si>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</si>
  <si>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</si>
  <si>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</si>
  <si>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</si>
  <si>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</si>
  <si>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</si>
  <si>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</si>
  <si>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</si>
  <si>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</si>
  <si>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</si>
  <si>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</si>
  <si>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</si>
  <si>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</si>
  <si>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</si>
  <si>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</si>
  <si>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</si>
  <si>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</si>
  <si>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</si>
  <si>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</si>
  <si>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</si>
  <si>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</si>
  <si>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</si>
  <si>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</si>
  <si>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</si>
  <si>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</si>
  <si>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</si>
  <si>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</si>
  <si>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</si>
  <si>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</si>
  <si>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</si>
  <si>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</si>
  <si>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</si>
  <si>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</si>
  <si>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</si>
  <si>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</si>
  <si>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</si>
  <si>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</si>
  <si>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</si>
  <si>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</si>
  <si>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</si>
  <si>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</si>
  <si>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</si>
  <si>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</si>
  <si>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</si>
  <si>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</si>
  <si>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</si>
  <si>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</si>
  <si>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</si>
  <si>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</si>
  <si>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</si>
  <si>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</si>
  <si>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</si>
  <si>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</si>
  <si>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</si>
  <si>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</si>
  <si>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</si>
  <si>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</si>
  <si>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</si>
  <si>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</si>
  <si>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</si>
  <si>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</si>
  <si>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</si>
  <si>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</si>
  <si>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</si>
  <si>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</si>
  <si>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</si>
  <si>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</si>
  <si>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</si>
  <si>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</si>
  <si>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</si>
  <si>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</si>
  <si>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</si>
  <si>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</si>
  <si>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</si>
  <si>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</si>
  <si>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</si>
  <si>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</si>
  <si>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</si>
  <si>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</si>
  <si>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</si>
  <si>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</si>
  <si>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</si>
  <si>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</si>
  <si>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</si>
  <si>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</si>
  <si>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</si>
  <si>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</si>
  <si>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</si>
  <si>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</si>
  <si>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</si>
  <si>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</si>
  <si>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</si>
  <si>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</si>
  <si>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</si>
  <si>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</si>
  <si>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</si>
  <si>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</si>
  <si>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</si>
  <si>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</si>
  <si>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</si>
  <si>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</si>
  <si>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</si>
  <si>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</si>
  <si>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</si>
  <si>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</si>
  <si>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</si>
  <si>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</si>
  <si>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</si>
  <si>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</si>
  <si>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</si>
  <si>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</si>
  <si>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</si>
  <si>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</si>
  <si>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</si>
  <si>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</si>
  <si>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</si>
  <si>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</si>
  <si>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</si>
  <si>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</si>
  <si>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</si>
  <si>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</si>
  <si>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</si>
  <si>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</si>
  <si>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</si>
  <si>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</si>
  <si>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</si>
  <si>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</si>
  <si>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</si>
  <si>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</si>
  <si>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</si>
  <si>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</si>
  <si>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</si>
  <si>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</si>
  <si>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</si>
  <si>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</si>
  <si>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</si>
  <si>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</si>
  <si>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</si>
  <si>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</si>
  <si>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</si>
  <si>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</si>
  <si>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</si>
  <si>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</si>
  <si>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</si>
  <si>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</si>
  <si>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</si>
  <si>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</si>
  <si>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</si>
  <si>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</si>
  <si>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</si>
  <si>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</si>
  <si>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</si>
  <si>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</si>
  <si>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</si>
  <si>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</si>
  <si>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</si>
  <si>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</si>
  <si>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</si>
  <si>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</si>
  <si>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</si>
  <si>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</si>
  <si>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</si>
  <si>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</si>
  <si>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</si>
  <si>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</si>
  <si>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</si>
  <si>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</si>
  <si>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</si>
  <si>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</si>
  <si>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</si>
  <si>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</si>
  <si>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</si>
  <si>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</si>
  <si>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</si>
  <si>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</si>
  <si>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</si>
  <si>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</si>
  <si>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</si>
  <si>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</si>
  <si>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</si>
  <si>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</si>
  <si>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</si>
  <si>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</si>
  <si>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</si>
  <si>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</si>
  <si>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</si>
  <si>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</si>
  <si>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</si>
  <si>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</si>
  <si>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</si>
  <si>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</si>
  <si>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</si>
  <si>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</si>
  <si>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</si>
  <si>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</si>
  <si>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</si>
  <si>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</si>
  <si>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</si>
  <si>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</si>
  <si>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</si>
  <si>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</si>
  <si>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</si>
  <si>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</si>
  <si>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</si>
  <si>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</si>
  <si>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</si>
  <si>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</si>
  <si>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</si>
  <si>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</si>
  <si>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</si>
  <si>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</si>
  <si>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</si>
  <si>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</si>
  <si>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</si>
  <si>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</si>
  <si>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</si>
  <si>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</si>
  <si>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</si>
  <si>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</si>
  <si>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</si>
  <si>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</si>
  <si>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</si>
  <si>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</si>
  <si>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</si>
  <si>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</si>
  <si>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</si>
  <si>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</si>
  <si>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</si>
  <si>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</si>
  <si>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</si>
  <si>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</si>
  <si>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</si>
  <si>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</si>
  <si>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</si>
  <si>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</si>
  <si>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</si>
  <si>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</si>
  <si>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</si>
  <si>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</si>
  <si>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</si>
  <si>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</si>
  <si>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</si>
  <si>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</si>
  <si>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</si>
  <si>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</si>
  <si>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</si>
  <si>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</si>
  <si>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</si>
  <si>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</si>
  <si>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</si>
  <si>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</si>
  <si>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</si>
  <si>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</si>
  <si>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</si>
  <si>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</si>
  <si>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</si>
  <si>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</si>
  <si>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</si>
  <si>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</si>
  <si>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</si>
  <si>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</si>
  <si>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</si>
  <si>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</si>
  <si>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</si>
  <si>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</si>
  <si>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</si>
  <si>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</si>
  <si>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</si>
  <si>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</si>
  <si>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</si>
  <si>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</si>
  <si>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</si>
  <si>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</si>
  <si>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</si>
  <si>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</si>
  <si>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</si>
  <si>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</si>
  <si>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</si>
  <si>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</si>
  <si>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</si>
  <si>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</si>
  <si>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</si>
  <si>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</si>
  <si>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</si>
  <si>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</si>
  <si>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</si>
  <si>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</si>
  <si>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</si>
  <si>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</si>
  <si>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</si>
  <si>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</si>
  <si>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</si>
  <si>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</si>
  <si>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</si>
  <si>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</si>
  <si>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</si>
  <si>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</si>
  <si>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</si>
  <si>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</si>
  <si>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</si>
  <si>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</si>
  <si>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</si>
  <si>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</si>
  <si>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</si>
  <si>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</si>
  <si>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</si>
  <si>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</si>
  <si>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</si>
  <si>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</si>
  <si>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</si>
  <si>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</si>
  <si>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</si>
  <si>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</si>
  <si>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</si>
  <si>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</si>
  <si>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</si>
  <si>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</si>
  <si>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</si>
  <si>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</si>
  <si>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</si>
  <si>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</si>
  <si>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</si>
  <si>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</si>
  <si>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</si>
  <si>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</si>
  <si>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</si>
  <si>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</si>
  <si>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</si>
  <si>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</si>
  <si>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</si>
  <si>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</si>
  <si>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</si>
  <si>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</si>
  <si>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</si>
  <si>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</si>
  <si>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</si>
  <si>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</si>
  <si>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</si>
  <si>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</si>
  <si>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</si>
  <si>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</si>
  <si>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</si>
  <si>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</si>
  <si>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</si>
  <si>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</si>
  <si>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</si>
  <si>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</si>
  <si>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</si>
  <si>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</si>
  <si>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</si>
  <si>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</si>
  <si>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</si>
  <si>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</si>
  <si>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</si>
  <si>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</si>
  <si>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</si>
  <si>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</si>
  <si>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</si>
  <si>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</si>
  <si>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</si>
  <si>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</si>
  <si>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</si>
  <si>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</si>
  <si>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</si>
  <si>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</si>
  <si>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</si>
  <si>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</si>
  <si>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</si>
  <si>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</si>
  <si>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</si>
  <si>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</si>
  <si>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</si>
  <si>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</si>
  <si>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</si>
  <si>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</si>
  <si>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</si>
  <si>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</si>
  <si>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</si>
  <si>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</si>
  <si>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</si>
  <si>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</si>
  <si>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</si>
  <si>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</si>
  <si>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</si>
  <si>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</si>
  <si>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</si>
  <si>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</si>
  <si>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</si>
  <si>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</si>
  <si>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</si>
  <si>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</si>
  <si>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</si>
  <si>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</si>
  <si>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</si>
  <si>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</si>
  <si>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</si>
  <si>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</si>
  <si>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</si>
  <si>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</si>
  <si>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</si>
  <si>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</si>
  <si>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</si>
  <si>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</si>
  <si>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</si>
  <si>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</si>
  <si>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</si>
  <si>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</si>
  <si>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</si>
  <si>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</si>
  <si>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</si>
  <si>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</si>
  <si>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</si>
  <si>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</si>
  <si>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</si>
  <si>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</si>
  <si>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</si>
  <si>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</si>
  <si>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</si>
  <si>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</si>
  <si>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</si>
  <si>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</si>
  <si>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</si>
  <si>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</si>
  <si>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</si>
  <si>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</si>
  <si>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</si>
  <si>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</si>
  <si>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</si>
  <si>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</si>
  <si>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</si>
  <si>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</si>
  <si>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</si>
  <si>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</si>
  <si>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</si>
  <si>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</si>
  <si>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</si>
  <si>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</si>
  <si>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</si>
  <si>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</si>
  <si>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</si>
  <si>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</si>
  <si>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</si>
  <si>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</si>
  <si>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</si>
  <si>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</si>
  <si>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</si>
  <si>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</si>
  <si>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</si>
  <si>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</si>
  <si>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</si>
  <si>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</si>
  <si>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</si>
  <si>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</si>
  <si>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</si>
  <si>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</si>
  <si>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</si>
  <si>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</si>
  <si>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</si>
  <si>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</si>
  <si>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</si>
  <si>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</si>
  <si>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</si>
  <si>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</si>
  <si>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</si>
  <si>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</si>
  <si>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</si>
  <si>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</si>
  <si>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</si>
  <si>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</si>
  <si>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</si>
  <si>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</si>
  <si>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</si>
  <si>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</si>
  <si>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</si>
  <si>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</si>
  <si>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</si>
  <si>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</si>
  <si>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</si>
  <si>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</si>
  <si>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</si>
  <si>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</si>
  <si>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</si>
  <si>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</si>
  <si>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</si>
  <si>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</si>
  <si>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</si>
  <si>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</si>
  <si>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</si>
  <si>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</si>
  <si>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</si>
  <si>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</si>
  <si>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</si>
  <si>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</si>
  <si>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</si>
  <si>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</si>
  <si>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</si>
  <si>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</si>
  <si>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</si>
  <si>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</si>
  <si>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</si>
  <si>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</si>
  <si>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</si>
  <si>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</si>
  <si>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</si>
  <si>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</si>
  <si>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</si>
  <si>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</si>
  <si>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</si>
  <si>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</si>
  <si>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</si>
  <si>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</si>
  <si>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</si>
  <si>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</si>
  <si>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</si>
  <si>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</si>
  <si>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</si>
  <si>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</si>
  <si>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</si>
  <si>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</si>
  <si>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</si>
  <si>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</si>
  <si>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</si>
  <si>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</si>
  <si>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</si>
  <si>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</si>
  <si>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</si>
  <si>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</si>
  <si>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</si>
  <si>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</si>
  <si>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</si>
  <si>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</si>
  <si>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</si>
  <si>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</si>
  <si>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</si>
  <si>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</si>
  <si>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</si>
  <si>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</si>
  <si>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</si>
  <si>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</si>
  <si>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</si>
  <si>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</si>
  <si>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</si>
  <si>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</si>
  <si>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</si>
  <si>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</si>
  <si>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</si>
  <si>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</si>
  <si>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</si>
  <si>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</si>
  <si>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</si>
  <si>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</si>
  <si>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</si>
  <si>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</si>
  <si>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</si>
  <si>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</si>
  <si>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</si>
  <si>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</si>
  <si>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</si>
  <si>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</si>
  <si>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</si>
  <si>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</si>
  <si>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</si>
  <si>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</si>
  <si>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</si>
  <si>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</si>
  <si>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</si>
  <si>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</si>
  <si>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</si>
  <si>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</si>
  <si>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</si>
  <si>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</si>
  <si>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</si>
  <si>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</si>
  <si>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</si>
  <si>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</si>
  <si>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</si>
  <si>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</si>
  <si>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</si>
  <si>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</si>
  <si>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</si>
  <si>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</si>
  <si>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</si>
  <si>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</si>
  <si>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</si>
  <si>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</si>
  <si>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</si>
  <si>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</si>
  <si>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</si>
  <si>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</si>
  <si>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</si>
  <si>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</si>
  <si>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</si>
  <si>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</si>
  <si>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</si>
  <si>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</si>
  <si>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</si>
  <si>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</si>
  <si>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</si>
  <si>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</si>
  <si>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</si>
  <si>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</si>
  <si>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</si>
  <si>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</si>
  <si>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</si>
  <si>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</si>
  <si>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</si>
  <si>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</si>
  <si>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</si>
  <si>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</si>
  <si>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</si>
  <si>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</si>
  <si>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</si>
  <si>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</si>
  <si>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</si>
  <si>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</si>
  <si>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</si>
  <si>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</si>
  <si>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</si>
  <si>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</si>
  <si>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</si>
  <si>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</si>
  <si>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</si>
  <si>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</si>
  <si>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</si>
  <si>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</si>
  <si>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</si>
  <si>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</si>
  <si>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</si>
  <si>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</si>
  <si>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</si>
  <si>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</si>
  <si>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</si>
  <si>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</si>
  <si>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</si>
  <si>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</si>
  <si>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</si>
  <si>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</si>
  <si>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</si>
  <si>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</si>
  <si>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</si>
  <si>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</si>
  <si>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</si>
  <si>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</si>
  <si>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</si>
  <si>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</si>
  <si>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</si>
  <si>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</si>
  <si>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</si>
  <si>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</si>
  <si>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</si>
  <si>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</si>
  <si>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</si>
  <si>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</si>
  <si>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</si>
  <si>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</si>
  <si>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</si>
  <si>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</si>
  <si>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</si>
  <si>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</si>
  <si>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</si>
  <si>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</si>
  <si>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</si>
  <si>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</si>
  <si>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</si>
  <si>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</si>
  <si>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</si>
  <si>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</si>
  <si>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</si>
  <si>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</si>
  <si>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</si>
  <si>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</si>
  <si>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</si>
  <si>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</si>
  <si>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</si>
  <si>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</si>
  <si>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</si>
  <si>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</si>
  <si>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</si>
  <si>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</si>
  <si>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</si>
  <si>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</si>
  <si>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</si>
  <si>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</si>
  <si>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</si>
  <si>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</si>
  <si>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</si>
  <si>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</si>
  <si>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</si>
  <si>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</si>
  <si>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</si>
  <si>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</si>
  <si>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</si>
  <si>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</si>
  <si>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</si>
  <si>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</si>
  <si>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</si>
  <si>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</si>
  <si>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</si>
  <si>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</si>
  <si>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</si>
  <si>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</si>
  <si>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</si>
  <si>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</si>
  <si>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</si>
  <si>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</si>
  <si>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</si>
  <si>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</si>
  <si>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</si>
  <si>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</si>
  <si>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</si>
  <si>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</si>
  <si>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</si>
  <si>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</si>
  <si>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</si>
  <si>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</si>
  <si>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</si>
  <si>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</si>
  <si>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</si>
  <si>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</si>
  <si>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</si>
  <si>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</si>
  <si>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</si>
  <si>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</si>
  <si>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</si>
  <si>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</si>
  <si>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</si>
  <si>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</si>
  <si>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</si>
  <si>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</si>
  <si>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</si>
  <si>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</si>
  <si>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</si>
  <si>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</si>
  <si>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</si>
  <si>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</si>
  <si>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</si>
  <si>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</si>
  <si>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</si>
  <si>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</si>
  <si>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</si>
  <si>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</si>
  <si>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</si>
  <si>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</si>
  <si>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</si>
  <si>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</si>
  <si>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</si>
  <si>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</si>
  <si>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</si>
  <si>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</si>
  <si>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</si>
  <si>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</si>
  <si>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</si>
  <si>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</si>
  <si>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</si>
  <si>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</si>
  <si>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</si>
  <si>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</si>
  <si>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</si>
  <si>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</si>
  <si>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</si>
  <si>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</si>
  <si>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</si>
  <si>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</si>
  <si>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</si>
  <si>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</si>
  <si>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</si>
  <si>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</si>
  <si>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</si>
  <si>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</si>
  <si>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</si>
  <si>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</si>
  <si>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</si>
  <si>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</si>
  <si>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</si>
  <si>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</si>
  <si>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</si>
  <si>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</si>
  <si>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</si>
  <si>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</si>
  <si>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</si>
  <si>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</si>
  <si>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</si>
  <si>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</si>
  <si>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</si>
  <si>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</si>
  <si>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</si>
  <si>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</si>
  <si>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</si>
  <si>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</si>
  <si>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</si>
  <si>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</si>
  <si>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</si>
  <si>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</si>
  <si>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</si>
  <si>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</si>
  <si>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</si>
  <si>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</si>
  <si>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</si>
  <si>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</si>
  <si>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</si>
  <si>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</si>
  <si>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</si>
  <si>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</si>
  <si>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</si>
  <si>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</si>
  <si>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</si>
  <si>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</si>
  <si>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</si>
  <si>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</si>
  <si>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</si>
  <si>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</si>
  <si>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</si>
  <si>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</si>
  <si>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</si>
  <si>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</si>
  <si>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</si>
  <si>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</si>
  <si>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</si>
  <si>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</si>
  <si>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</si>
  <si>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</si>
  <si>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</si>
  <si>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</si>
  <si>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</si>
  <si>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</si>
  <si>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</si>
  <si>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</si>
  <si>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</si>
  <si>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</si>
  <si>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</si>
  <si>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</si>
  <si>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</si>
  <si>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</si>
  <si>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</si>
  <si>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</si>
  <si>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</si>
  <si>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</si>
  <si>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</si>
  <si>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</si>
  <si>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</si>
  <si>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</si>
  <si>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</si>
  <si>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</si>
  <si>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</si>
  <si>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</si>
  <si>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</si>
  <si>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</si>
  <si>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</si>
  <si>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</si>
  <si>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</si>
  <si>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</si>
  <si>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</si>
  <si>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</si>
  <si>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</si>
  <si>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</si>
  <si>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</si>
  <si>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</si>
  <si>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</si>
  <si>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</si>
  <si>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</si>
  <si>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</si>
  <si>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</si>
  <si>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</si>
  <si>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</si>
  <si>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</si>
  <si>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</si>
  <si>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</si>
  <si>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</si>
  <si>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</si>
  <si>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</si>
  <si>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</si>
  <si>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</si>
  <si>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</si>
  <si>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</si>
  <si>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</si>
  <si>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</si>
  <si>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</si>
  <si>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</si>
  <si>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</si>
  <si>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</si>
  <si>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</si>
  <si>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</si>
  <si>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</si>
  <si>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</si>
  <si>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</si>
  <si>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</si>
  <si>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</si>
  <si>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</si>
  <si>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</si>
  <si>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</si>
  <si>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</si>
  <si>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</si>
  <si>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</si>
  <si>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</si>
  <si>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</si>
  <si>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</si>
  <si>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</si>
  <si>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</si>
  <si>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</si>
  <si>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</si>
  <si>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</si>
  <si>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</si>
  <si>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</si>
  <si>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</si>
  <si>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</si>
  <si>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</si>
  <si>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</si>
  <si>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</si>
  <si>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</si>
  <si>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</si>
  <si>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</si>
  <si>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</si>
  <si>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</si>
  <si>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</si>
  <si>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</si>
  <si>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</si>
  <si>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</si>
  <si>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</si>
  <si>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</si>
  <si>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</si>
  <si>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</si>
  <si>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</si>
  <si>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</si>
  <si>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</si>
  <si>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</si>
  <si>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</si>
  <si>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</si>
  <si>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</si>
  <si>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</si>
  <si>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</si>
  <si>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</si>
  <si>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</si>
  <si>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</si>
  <si>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</si>
  <si>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</si>
  <si>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</si>
  <si>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</si>
  <si>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</si>
  <si>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</si>
  <si>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</si>
  <si>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</si>
  <si>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</si>
  <si>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</si>
  <si>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</si>
  <si>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</si>
  <si>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</si>
  <si>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</si>
  <si>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</si>
  <si>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</si>
  <si>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</si>
  <si>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</si>
  <si>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</si>
  <si>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</si>
  <si>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</si>
  <si>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</si>
  <si>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</si>
  <si>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</si>
  <si>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</si>
  <si>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</si>
  <si>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</si>
  <si>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</si>
  <si>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</si>
  <si>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</si>
  <si>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</si>
  <si>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</si>
  <si>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</si>
  <si>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</si>
  <si>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</si>
  <si>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</si>
  <si>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</si>
  <si>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</si>
  <si>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</si>
  <si>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</si>
  <si>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</si>
  <si>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</si>
  <si>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</si>
  <si>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</si>
  <si>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</si>
  <si>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</si>
  <si>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</si>
  <si>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</si>
  <si>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</si>
  <si>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</si>
  <si>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</si>
  <si>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</si>
  <si>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</si>
  <si>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</si>
  <si>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</si>
  <si>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</si>
  <si>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</si>
  <si>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</si>
  <si>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</si>
  <si>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</si>
  <si>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</si>
  <si>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</si>
  <si>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</si>
  <si>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</si>
  <si>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</si>
  <si>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</si>
  <si>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</si>
  <si>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</si>
  <si>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</si>
  <si>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</si>
  <si>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</si>
  <si>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</si>
  <si>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</si>
  <si>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</si>
  <si>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</si>
  <si>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</si>
  <si>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</si>
  <si>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</si>
  <si>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</si>
  <si>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</si>
  <si>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</si>
  <si>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</si>
  <si>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</si>
  <si>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</si>
  <si>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</si>
  <si>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</si>
  <si>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</si>
  <si>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</si>
  <si>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</si>
  <si>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</si>
  <si>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</si>
  <si>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</si>
  <si>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</si>
  <si>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</si>
  <si>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</si>
  <si>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</si>
  <si>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</si>
  <si>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</si>
  <si>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</si>
  <si>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</si>
  <si>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</si>
  <si>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</si>
  <si>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</si>
  <si>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</si>
  <si>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</si>
  <si>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</si>
  <si>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</si>
  <si>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</si>
  <si>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</si>
  <si>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</si>
  <si>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</si>
  <si>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</si>
  <si>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</si>
  <si>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</si>
  <si>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</si>
  <si>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</si>
  <si>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</si>
  <si>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</si>
  <si>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</si>
  <si>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</si>
  <si>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</si>
  <si>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</si>
  <si>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</si>
  <si>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</si>
  <si>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</si>
  <si>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</si>
  <si>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</si>
  <si>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</si>
  <si>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</si>
  <si>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</si>
  <si>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</si>
  <si>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</si>
  <si>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</si>
  <si>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</si>
  <si>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</si>
  <si>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</si>
  <si>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</si>
  <si>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</si>
  <si>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</si>
  <si>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</si>
  <si>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</si>
  <si>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</si>
  <si>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</si>
  <si>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</si>
  <si>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</si>
  <si>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</si>
  <si>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</si>
  <si>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</si>
  <si>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</si>
  <si>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</si>
  <si>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</si>
  <si>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</si>
  <si>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</si>
  <si>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</si>
  <si>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</si>
  <si>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</si>
  <si>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</si>
  <si>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</si>
  <si>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</si>
  <si>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</si>
  <si>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</si>
  <si>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</si>
  <si>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</si>
  <si>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</si>
  <si>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</si>
  <si>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</si>
  <si>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</si>
  <si>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</si>
  <si>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</si>
  <si>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</si>
  <si>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</si>
  <si>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</si>
  <si>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</si>
  <si>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</si>
  <si>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</si>
  <si>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</si>
  <si>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</si>
  <si>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</si>
  <si>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</si>
  <si>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</si>
  <si>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</si>
  <si>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</si>
  <si>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</si>
  <si>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</si>
  <si>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</si>
  <si>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</si>
  <si>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</si>
  <si>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</si>
  <si>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</si>
  <si>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</si>
  <si>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</si>
  <si>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</si>
  <si>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</si>
  <si>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</si>
  <si>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</si>
  <si>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</si>
  <si>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</si>
  <si>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</si>
  <si>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</si>
  <si>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</si>
  <si>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</si>
  <si>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</si>
  <si>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</si>
  <si>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</si>
  <si>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</si>
  <si>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</si>
  <si>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</si>
  <si>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</si>
  <si>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</si>
  <si>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</si>
  <si>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</si>
  <si>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</si>
  <si>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</si>
  <si>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</si>
  <si>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</si>
  <si>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</si>
  <si>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</si>
  <si>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</si>
  <si>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</si>
  <si>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</si>
  <si>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</si>
  <si>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</si>
  <si>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</si>
  <si>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</si>
  <si>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</si>
  <si>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</si>
  <si>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</si>
  <si>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</si>
  <si>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</si>
  <si>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</si>
  <si>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</si>
  <si>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</si>
  <si>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</si>
  <si>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</si>
  <si>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</si>
  <si>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</si>
  <si>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</si>
  <si>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</si>
  <si>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</si>
  <si>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</si>
  <si>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</si>
  <si>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</si>
  <si>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</si>
  <si>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</si>
  <si>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</si>
  <si>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</si>
  <si>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</si>
  <si>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</si>
  <si>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</si>
  <si>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</si>
  <si>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</si>
  <si>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</si>
  <si>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</si>
  <si>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</si>
  <si>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</si>
  <si>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</si>
  <si>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</si>
  <si>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</si>
  <si>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</si>
  <si>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</si>
  <si>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</si>
  <si>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</si>
  <si>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</si>
  <si>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</si>
  <si>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</si>
  <si>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</si>
  <si>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</si>
  <si>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</si>
  <si>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</si>
  <si>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</si>
  <si>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</si>
  <si>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</si>
  <si>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</si>
  <si>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</si>
  <si>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</si>
  <si>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</si>
  <si>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</si>
  <si>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</si>
  <si>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</si>
  <si>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</si>
  <si>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</si>
  <si>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</si>
  <si>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</si>
  <si>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</si>
  <si>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</si>
  <si>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</si>
  <si>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</si>
  <si>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</si>
  <si>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</si>
  <si>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</si>
  <si>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</si>
  <si>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</si>
  <si>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</si>
  <si>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</si>
  <si>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</si>
  <si>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</si>
  <si>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</si>
  <si>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</si>
  <si>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</si>
  <si>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</si>
  <si>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</si>
  <si>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</si>
  <si>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</si>
  <si>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</si>
  <si>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</si>
  <si>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</si>
  <si>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</si>
  <si>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</si>
  <si>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</si>
  <si>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</si>
  <si>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</si>
  <si>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</si>
  <si>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</si>
  <si>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</si>
  <si>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</si>
  <si>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</si>
  <si>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</si>
  <si>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</si>
  <si>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</si>
  <si>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</si>
  <si>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</si>
  <si>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</si>
  <si>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</si>
  <si>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</si>
  <si>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</si>
  <si>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</si>
  <si>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</si>
  <si>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</si>
  <si>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</si>
  <si>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</si>
  <si>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</si>
  <si>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</si>
  <si>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</si>
  <si>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</si>
  <si>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</si>
  <si>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</si>
  <si>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</si>
  <si>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</si>
  <si>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</si>
  <si>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</si>
  <si>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</si>
  <si>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</si>
  <si>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</si>
  <si>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</si>
  <si>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</si>
  <si>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</si>
  <si>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</si>
  <si>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</si>
  <si>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</si>
  <si>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</si>
  <si>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</si>
  <si>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</si>
  <si>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</si>
  <si>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</si>
  <si>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</si>
  <si>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</si>
  <si>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</si>
  <si>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</si>
  <si>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</si>
  <si>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</si>
  <si>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</si>
  <si>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</si>
  <si>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</si>
  <si>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</si>
  <si>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</si>
  <si>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</si>
  <si>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</si>
  <si>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</si>
  <si>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</si>
  <si>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</si>
  <si>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</si>
  <si>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</si>
  <si>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</si>
  <si>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</si>
  <si>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</si>
  <si>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</si>
  <si>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</si>
  <si>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</si>
  <si>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</si>
  <si>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</si>
  <si>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</si>
  <si>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</si>
  <si>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</si>
  <si>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</si>
  <si>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</si>
  <si>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</si>
  <si>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</si>
  <si>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</si>
  <si>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</si>
  <si>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</si>
  <si>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</si>
  <si>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</si>
  <si>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</si>
  <si>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</si>
  <si>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</si>
  <si>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</si>
  <si>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</si>
  <si>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</si>
  <si>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</si>
  <si>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</si>
  <si>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</si>
  <si>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</si>
  <si>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</si>
  <si>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</si>
  <si>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</si>
  <si>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</si>
  <si>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</si>
  <si>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</si>
  <si>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</si>
  <si>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</si>
  <si>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</si>
  <si>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</si>
  <si>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</si>
  <si>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</si>
  <si>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</si>
  <si>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</si>
  <si>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</si>
  <si>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</si>
  <si>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</si>
  <si>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</si>
  <si>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</si>
  <si>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</si>
  <si>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</si>
  <si>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</si>
  <si>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</si>
  <si>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</si>
  <si>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</si>
  <si>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</si>
  <si>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</si>
  <si>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</si>
  <si>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</si>
  <si>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</si>
  <si>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</si>
  <si>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</si>
  <si>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</si>
  <si>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</si>
  <si>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</si>
  <si>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</si>
  <si>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</si>
  <si>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</si>
  <si>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</si>
  <si>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</si>
  <si>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</si>
  <si>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</si>
  <si>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</si>
  <si>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</si>
  <si>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</si>
  <si>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</si>
  <si>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</si>
  <si>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</si>
  <si>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</si>
  <si>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</si>
  <si>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</si>
  <si>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</si>
  <si>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</si>
  <si>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</si>
  <si>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</si>
  <si>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</si>
  <si>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</si>
  <si>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</si>
  <si>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</si>
  <si>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</si>
  <si>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</si>
  <si>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</si>
  <si>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</si>
  <si>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</si>
  <si>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</si>
  <si>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</si>
  <si>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</si>
  <si>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</si>
  <si>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</si>
  <si>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</si>
  <si>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</si>
  <si>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</si>
  <si>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</si>
  <si>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</si>
  <si>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</si>
  <si>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</si>
  <si>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</si>
  <si>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</si>
  <si>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</si>
  <si>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</si>
  <si>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</si>
  <si>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</si>
  <si>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</si>
  <si>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</si>
  <si>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</si>
  <si>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</si>
  <si>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</si>
  <si>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</si>
  <si>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</si>
  <si>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</si>
  <si>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</si>
  <si>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</si>
  <si>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</si>
  <si>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</si>
  <si>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</si>
  <si>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</si>
  <si>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</si>
  <si>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</si>
  <si>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</si>
  <si>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</si>
  <si>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</si>
  <si>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</si>
  <si>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</si>
  <si>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</si>
  <si>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</si>
  <si>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</si>
  <si>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</si>
  <si>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</si>
  <si>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</si>
  <si>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</si>
  <si>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</si>
  <si>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</si>
  <si>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</si>
  <si>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</si>
  <si>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</si>
  <si>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</si>
  <si>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</si>
  <si>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</si>
  <si>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</si>
  <si>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</si>
  <si>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</si>
  <si>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</si>
  <si>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</si>
  <si>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</si>
  <si>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</si>
  <si>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</si>
  <si>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</si>
  <si>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</si>
  <si>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</si>
  <si>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</si>
  <si>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</si>
  <si>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</si>
  <si>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</si>
  <si>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</si>
  <si>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</si>
  <si>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</si>
  <si>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</si>
  <si>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</si>
  <si>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</si>
  <si>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</si>
  <si>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</si>
  <si>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</si>
  <si>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</si>
  <si>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</si>
  <si>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</si>
  <si>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</si>
  <si>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</si>
  <si>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</si>
  <si>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</si>
  <si>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</si>
  <si>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</si>
  <si>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</si>
  <si>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</si>
  <si>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</si>
  <si>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</si>
  <si>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</si>
  <si>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</si>
  <si>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</si>
  <si>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</si>
  <si>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</si>
  <si>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</si>
  <si>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</si>
  <si>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</si>
  <si>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</si>
  <si>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</si>
  <si>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</si>
  <si>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</si>
  <si>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</si>
  <si>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</si>
  <si>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</si>
  <si>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</si>
  <si>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</si>
  <si>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</si>
  <si>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</si>
  <si>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</si>
  <si>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</si>
  <si>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</si>
  <si>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</si>
  <si>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</si>
  <si>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</si>
  <si>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</si>
  <si>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</si>
  <si>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</si>
  <si>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</si>
  <si>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</si>
  <si>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</si>
  <si>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</si>
  <si>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</si>
  <si>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</si>
  <si>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</si>
  <si>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</si>
  <si>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</si>
  <si>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</si>
  <si>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</si>
  <si>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</si>
  <si>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</si>
  <si>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</si>
  <si>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</si>
  <si>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</si>
  <si>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</si>
  <si>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</si>
  <si>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</si>
  <si>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</si>
  <si>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</si>
  <si>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</si>
  <si>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</si>
  <si>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</si>
  <si>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</si>
  <si>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</si>
  <si>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</si>
  <si>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</si>
  <si>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</si>
  <si>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</si>
  <si>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</si>
  <si>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</si>
  <si>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</si>
  <si>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</si>
  <si>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</si>
  <si>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</si>
  <si>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</si>
  <si>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</si>
  <si>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</si>
  <si>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</si>
  <si>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</si>
  <si>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</si>
  <si>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</si>
  <si>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</si>
  <si>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</si>
  <si>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</si>
  <si>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</si>
  <si>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</si>
  <si>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</si>
  <si>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</si>
  <si>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</si>
  <si>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</si>
  <si>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</si>
  <si>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</si>
  <si>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</si>
  <si>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</si>
  <si>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</si>
  <si>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</si>
  <si>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</si>
  <si>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</si>
  <si>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</si>
  <si>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</si>
  <si>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</si>
  <si>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</si>
  <si>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</si>
  <si>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</si>
  <si>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</si>
  <si>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</si>
  <si>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</si>
  <si>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</si>
  <si>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</si>
  <si>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</si>
  <si>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</si>
  <si>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</si>
  <si>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</si>
  <si>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</si>
  <si>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</si>
  <si>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</si>
  <si>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</si>
  <si>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</si>
  <si>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</si>
  <si>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</si>
  <si>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</si>
  <si>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</si>
  <si>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</si>
  <si>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</si>
  <si>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</si>
  <si>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</si>
  <si>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</si>
  <si>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</si>
  <si>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</si>
  <si>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</si>
  <si>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</si>
  <si>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</si>
  <si>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</si>
  <si>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</si>
  <si>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</si>
  <si>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</si>
  <si>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</si>
  <si>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</si>
  <si>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</si>
  <si>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</si>
  <si>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</si>
  <si>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</si>
  <si>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</si>
  <si>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</si>
  <si>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</si>
  <si>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</si>
  <si>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</si>
  <si>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</si>
  <si>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</si>
  <si>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</si>
  <si>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</si>
  <si>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</si>
  <si>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</si>
  <si>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</si>
  <si>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</si>
  <si>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</si>
  <si>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</si>
  <si>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</si>
  <si>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</si>
  <si>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</si>
  <si>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</si>
  <si>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</si>
  <si>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</si>
  <si>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</si>
  <si>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</si>
  <si>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</si>
  <si>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</si>
  <si>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</si>
  <si>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</si>
  <si>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</si>
  <si>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</si>
  <si>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</si>
  <si>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</si>
  <si>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</si>
  <si>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</si>
  <si>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</si>
  <si>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</si>
  <si>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</si>
  <si>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</si>
  <si>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</si>
  <si>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</si>
  <si>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</si>
  <si>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</si>
  <si>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</si>
  <si>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</si>
  <si>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</si>
  <si>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</si>
  <si>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</si>
  <si>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</si>
  <si>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</si>
  <si>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</si>
  <si>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</si>
  <si>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</si>
  <si>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</si>
  <si>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</si>
  <si>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</si>
  <si>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</si>
  <si>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</si>
  <si>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</si>
  <si>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</si>
  <si>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</si>
  <si>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</si>
  <si>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</si>
  <si>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</si>
  <si>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</si>
  <si>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</si>
  <si>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</si>
  <si>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</si>
  <si>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</si>
  <si>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</si>
  <si>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</si>
  <si>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</si>
  <si>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</si>
  <si>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</si>
  <si>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</si>
  <si>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</si>
  <si>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</si>
  <si>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</si>
  <si>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</si>
  <si>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</si>
  <si>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</si>
  <si>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</si>
  <si>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</si>
  <si>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</si>
  <si>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</si>
  <si>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</si>
  <si>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</si>
  <si>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</si>
  <si>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</si>
  <si>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</si>
  <si>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</si>
  <si>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</si>
  <si>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</si>
  <si>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</si>
  <si>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</si>
  <si>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</si>
  <si>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</si>
  <si>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</si>
  <si>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</si>
  <si>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</si>
  <si>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</si>
  <si>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</si>
  <si>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</si>
  <si>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</si>
  <si>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</si>
  <si>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</si>
  <si>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</si>
  <si>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</si>
  <si>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</si>
  <si>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</si>
  <si>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</si>
  <si>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</si>
  <si>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</si>
  <si>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</si>
  <si>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</si>
  <si>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</si>
  <si>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</si>
  <si>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</si>
  <si>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</si>
  <si>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</si>
  <si>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</si>
  <si>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</si>
  <si>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</si>
  <si>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</si>
  <si>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</si>
  <si>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</si>
  <si>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</si>
  <si>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</si>
  <si>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</si>
  <si>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</si>
  <si>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</si>
  <si>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</si>
  <si>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</si>
  <si>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</si>
  <si>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</si>
  <si>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</si>
  <si>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</si>
  <si>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</si>
  <si>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</si>
  <si>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</si>
  <si>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</si>
  <si>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</si>
  <si>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</si>
  <si>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</si>
  <si>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</si>
  <si>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</si>
  <si>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</si>
  <si>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</si>
  <si>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</si>
  <si>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</si>
  <si>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</si>
  <si>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</si>
  <si>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</si>
  <si>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</si>
  <si>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</si>
  <si>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</si>
  <si>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</si>
  <si>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</si>
  <si>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</si>
  <si>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</si>
  <si>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</si>
  <si>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</si>
  <si>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</si>
  <si>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</si>
  <si>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</si>
  <si>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</si>
  <si>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</si>
  <si>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</si>
  <si>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</si>
  <si>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</si>
  <si>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</si>
  <si>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</si>
  <si>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</si>
  <si>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</si>
  <si>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</si>
  <si>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</si>
  <si>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</si>
  <si>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</si>
  <si>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</si>
  <si>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</si>
  <si>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</si>
  <si>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</si>
  <si>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</si>
  <si>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</si>
  <si>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</si>
  <si>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</si>
  <si>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</si>
  <si>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</si>
  <si>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</si>
  <si>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</si>
  <si>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</si>
  <si>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</si>
  <si>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</si>
  <si>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</si>
  <si>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</si>
  <si>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</si>
  <si>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</si>
  <si>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</si>
  <si>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</si>
  <si>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</si>
  <si>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</si>
  <si>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</si>
  <si>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</si>
  <si>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</si>
  <si>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</si>
  <si>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</si>
  <si>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</si>
  <si>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</si>
  <si>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</si>
  <si>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</si>
  <si>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</si>
  <si>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</si>
  <si>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</si>
  <si>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</si>
  <si>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</si>
  <si>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</si>
  <si>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</si>
  <si>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</si>
  <si>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</si>
  <si>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</si>
  <si>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</si>
  <si>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</si>
  <si>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</si>
  <si>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</si>
  <si>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</si>
  <si>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</si>
  <si>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</si>
  <si>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</si>
  <si>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</si>
  <si>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</si>
  <si>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</si>
  <si>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</si>
  <si>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</si>
  <si>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</si>
  <si>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</si>
  <si>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</si>
  <si>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</si>
  <si>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</si>
  <si>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</si>
  <si>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</si>
  <si>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</si>
  <si>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</si>
  <si>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</si>
  <si>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</si>
  <si>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</si>
  <si>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</si>
  <si>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</si>
  <si>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</si>
  <si>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</si>
  <si>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</si>
  <si>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</si>
  <si>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</si>
  <si>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</si>
  <si>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</si>
  <si>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</si>
  <si>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</si>
  <si>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</si>
  <si>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</si>
  <si>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</si>
  <si>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</si>
  <si>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</si>
  <si>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</si>
  <si>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</si>
  <si>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</si>
  <si>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</si>
  <si>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</si>
  <si>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</si>
  <si>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</si>
  <si>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</si>
  <si>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</si>
  <si>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</si>
  <si>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</si>
  <si>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</si>
  <si>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</si>
  <si>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</si>
  <si>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</si>
  <si>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</si>
  <si>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</si>
  <si>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</si>
  <si>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</si>
  <si>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</si>
  <si>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</si>
  <si>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</si>
  <si>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</si>
  <si>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</si>
  <si>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</si>
  <si>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</si>
  <si>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</si>
  <si>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</si>
  <si>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</si>
  <si>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</si>
  <si>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</si>
  <si>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</si>
  <si>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</si>
  <si>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</si>
  <si>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</si>
  <si>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</si>
  <si>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</si>
  <si>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</si>
  <si>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</si>
  <si>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</si>
  <si>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</si>
  <si>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</si>
  <si>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</si>
  <si>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</si>
  <si>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</si>
  <si>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</si>
  <si>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</si>
  <si>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</si>
  <si>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</si>
  <si>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</si>
  <si>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</si>
  <si>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</si>
  <si>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</si>
  <si>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</si>
  <si>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</si>
  <si>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</si>
  <si>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</si>
  <si>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</si>
  <si>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</si>
  <si>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</si>
  <si>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</si>
  <si>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</si>
  <si>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</si>
  <si>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</si>
  <si>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</si>
  <si>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</si>
  <si>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</si>
  <si>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</si>
  <si>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</si>
  <si>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</si>
  <si>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</si>
  <si>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</si>
  <si>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</si>
  <si>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</si>
  <si>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</si>
  <si>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</si>
  <si>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</si>
  <si>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</si>
  <si>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</si>
  <si>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</si>
  <si>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</si>
  <si>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</si>
  <si>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</si>
  <si>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</si>
  <si>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</si>
  <si>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</si>
  <si>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</si>
  <si>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</si>
  <si>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</si>
  <si>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</si>
  <si>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</si>
  <si>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</si>
  <si>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</si>
  <si>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</si>
  <si>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</si>
  <si>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</si>
  <si>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</si>
  <si>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</si>
  <si>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</si>
  <si>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</si>
  <si>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</si>
  <si>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</si>
  <si>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</si>
  <si>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</si>
  <si>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</si>
  <si>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</si>
  <si>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</si>
  <si>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</si>
  <si>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</si>
  <si>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</si>
  <si>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</si>
  <si>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</si>
  <si>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</si>
  <si>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</si>
  <si>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</si>
  <si>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</si>
  <si>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</si>
  <si>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</si>
  <si>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</si>
  <si>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</si>
  <si>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</si>
  <si>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</si>
  <si>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</si>
  <si>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</si>
  <si>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</si>
  <si>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</si>
  <si>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</si>
  <si>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</si>
  <si>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</si>
  <si>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</si>
  <si>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</si>
  <si>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</si>
  <si>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</si>
  <si>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</si>
  <si>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</si>
  <si>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</si>
  <si>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</si>
  <si>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</si>
  <si>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</si>
  <si>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</si>
  <si>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</si>
  <si>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</si>
  <si>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</si>
  <si>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</si>
  <si>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</si>
  <si>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</si>
  <si>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</si>
  <si>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</si>
  <si>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</si>
  <si>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</si>
  <si>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</si>
  <si>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</si>
  <si>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</si>
  <si>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</si>
  <si>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</si>
  <si>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</si>
  <si>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</si>
  <si>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</si>
  <si>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</si>
  <si>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</si>
  <si>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</si>
  <si>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</si>
  <si>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</si>
  <si>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</si>
  <si>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</si>
  <si>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</si>
  <si>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</si>
  <si>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</si>
  <si>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</si>
  <si>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</si>
  <si>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</si>
  <si>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</si>
  <si>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</si>
  <si>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</si>
  <si>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</si>
  <si>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</si>
  <si>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</si>
  <si>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</si>
  <si>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</si>
  <si>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</si>
  <si>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</si>
  <si>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</si>
  <si>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</si>
  <si>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</si>
  <si>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</si>
  <si>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</si>
  <si>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</si>
  <si>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</si>
  <si>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</si>
  <si>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</si>
  <si>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</si>
  <si>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</si>
  <si>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</si>
  <si>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</si>
  <si>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</si>
  <si>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</si>
  <si>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</si>
  <si>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</si>
  <si>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</si>
  <si>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</si>
  <si>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</si>
  <si>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</si>
  <si>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</si>
  <si>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</si>
  <si>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</si>
  <si>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</si>
  <si>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</si>
  <si>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</si>
  <si>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</si>
  <si>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</si>
  <si>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</si>
  <si>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</si>
  <si>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</si>
  <si>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</si>
  <si>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</si>
  <si>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</si>
  <si>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</si>
  <si>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</si>
  <si>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</si>
  <si>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</si>
  <si>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</si>
  <si>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</si>
  <si>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</si>
  <si>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</si>
  <si>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</si>
  <si>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</si>
  <si>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</si>
  <si>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</si>
  <si>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</si>
  <si>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</si>
  <si>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</si>
  <si>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</si>
  <si>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</si>
  <si>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</si>
  <si>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</si>
  <si>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</si>
  <si>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</si>
  <si>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</si>
  <si>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</si>
  <si>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</si>
  <si>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</si>
  <si>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</si>
  <si>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</si>
  <si>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</si>
  <si>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</si>
  <si>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</si>
  <si>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</si>
  <si>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</si>
  <si>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</si>
  <si>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</si>
  <si>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</si>
  <si>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</si>
  <si>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</si>
  <si>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</si>
  <si>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</si>
  <si>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</si>
  <si>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</si>
  <si>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</si>
  <si>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</si>
  <si>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</si>
  <si>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</si>
  <si>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</si>
  <si>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</si>
  <si>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</si>
  <si>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</si>
  <si>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</si>
  <si>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</si>
  <si>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</si>
  <si>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</si>
  <si>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</si>
  <si>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</si>
  <si>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</si>
  <si>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</si>
  <si>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</si>
  <si>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</si>
  <si>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</si>
  <si>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</si>
  <si>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</si>
  <si>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</si>
  <si>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</si>
  <si>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</si>
  <si>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</si>
  <si>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</si>
  <si>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</si>
  <si>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</si>
  <si>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</si>
  <si>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</si>
  <si>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</si>
  <si>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</si>
  <si>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</si>
  <si>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</si>
  <si>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</si>
  <si>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</si>
  <si>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</si>
  <si>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</si>
  <si>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</si>
  <si>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</si>
  <si>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</si>
  <si>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</si>
  <si>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</si>
  <si>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</si>
  <si>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</si>
  <si>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</si>
  <si>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</si>
  <si>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</si>
  <si>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</si>
  <si>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</si>
  <si>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</si>
  <si>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</si>
  <si>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</si>
  <si>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</si>
  <si>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</si>
  <si>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</si>
  <si>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</si>
  <si>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</si>
  <si>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</si>
  <si>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</si>
  <si>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</si>
  <si>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</si>
  <si>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</si>
  <si>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</si>
  <si>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</si>
  <si>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</si>
  <si>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</si>
  <si>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</si>
  <si>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</si>
  <si>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</si>
  <si>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</si>
  <si>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</si>
  <si>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</si>
  <si>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</si>
  <si>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</si>
  <si>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</si>
  <si>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</si>
  <si>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</si>
  <si>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</si>
  <si>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</si>
  <si>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</si>
  <si>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</si>
  <si>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</si>
  <si>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</si>
  <si>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</si>
  <si>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</si>
  <si>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</si>
  <si>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</si>
  <si>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</si>
  <si>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</si>
  <si>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</si>
  <si>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</si>
  <si>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</si>
  <si>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</si>
  <si>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</si>
  <si>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</si>
  <si>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</si>
  <si>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</si>
  <si>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</si>
  <si>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</si>
  <si>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</si>
  <si>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</si>
  <si>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</si>
  <si>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</si>
  <si>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</si>
  <si>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</si>
  <si>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</si>
  <si>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</si>
  <si>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</si>
  <si>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</si>
  <si>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</si>
  <si>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</si>
  <si>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</si>
  <si>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</si>
  <si>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</si>
  <si>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</si>
  <si>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</si>
  <si>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</si>
  <si>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</si>
  <si>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</si>
  <si>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</si>
  <si>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</si>
  <si>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</si>
  <si>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</si>
  <si>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</si>
  <si>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</si>
  <si>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</si>
  <si>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</si>
  <si>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</si>
  <si>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</si>
  <si>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</si>
  <si>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</si>
  <si>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</si>
  <si>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</si>
  <si>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</si>
  <si>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</si>
  <si>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</si>
  <si>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</si>
  <si>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</si>
  <si>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</si>
  <si>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</si>
  <si>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</si>
  <si>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</si>
  <si>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</si>
  <si>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</si>
  <si>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</si>
  <si>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</si>
  <si>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</si>
  <si>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</si>
  <si>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</si>
  <si>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</si>
  <si>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</si>
  <si>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</si>
  <si>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</si>
  <si>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</si>
  <si>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</si>
  <si>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</si>
  <si>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</si>
  <si>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</si>
  <si>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</si>
  <si>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</si>
  <si>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</si>
  <si>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</si>
  <si>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</si>
  <si>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</si>
  <si>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</si>
  <si>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</si>
  <si>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</si>
  <si>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</si>
  <si>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</si>
  <si>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</si>
  <si>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</si>
  <si>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</si>
  <si>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</si>
  <si>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</si>
  <si>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</si>
  <si>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</si>
  <si>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</si>
  <si>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</si>
  <si>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</si>
  <si>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</si>
  <si>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</si>
  <si>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</si>
  <si>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</si>
  <si>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</si>
  <si>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</si>
  <si>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</si>
  <si>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</si>
  <si>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</si>
  <si>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</si>
  <si>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</si>
  <si>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</si>
  <si>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</si>
  <si>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</si>
  <si>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</si>
  <si>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</si>
  <si>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</si>
  <si>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</si>
  <si>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</si>
  <si>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</si>
  <si>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</si>
  <si>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</si>
  <si>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</si>
  <si>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</si>
  <si>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</si>
  <si>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</si>
  <si>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</si>
  <si>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</si>
  <si>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</si>
  <si>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</si>
  <si>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</si>
  <si>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</si>
  <si>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</si>
  <si>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</si>
  <si>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</si>
  <si>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</si>
  <si>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</si>
  <si>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</si>
  <si>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</si>
  <si>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</si>
  <si>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</si>
  <si>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</si>
  <si>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</si>
  <si>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</si>
  <si>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</si>
  <si>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</si>
  <si>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</si>
  <si>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</si>
  <si>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</si>
  <si>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</si>
  <si>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</si>
  <si>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</si>
  <si>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</si>
  <si>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</si>
  <si>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</si>
  <si>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</si>
  <si>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</si>
  <si>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</si>
  <si>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</si>
  <si>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</si>
  <si>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</si>
  <si>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</si>
  <si>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</si>
  <si>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</si>
  <si>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</si>
  <si>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</si>
  <si>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</si>
  <si>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</si>
  <si>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</si>
  <si>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</si>
  <si>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</si>
  <si>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</si>
  <si>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</si>
  <si>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</si>
  <si>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</si>
  <si>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</si>
  <si>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</si>
  <si>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</si>
  <si>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</si>
  <si>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</si>
  <si>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</si>
  <si>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</si>
  <si>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</si>
  <si>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</si>
  <si>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</si>
  <si>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</si>
  <si>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</si>
  <si>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</si>
  <si>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</si>
  <si>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</si>
  <si>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</si>
  <si>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</si>
  <si>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</si>
  <si>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</si>
  <si>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</si>
  <si>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</si>
  <si>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</si>
  <si>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</si>
  <si>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</si>
  <si>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</si>
  <si>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</si>
  <si>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</si>
  <si>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</si>
  <si>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</si>
  <si>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</si>
  <si>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</si>
  <si>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</si>
  <si>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</si>
  <si>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</si>
  <si>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</si>
  <si>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</si>
  <si>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</si>
  <si>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</si>
  <si>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</si>
  <si>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</si>
  <si>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</si>
  <si>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</si>
  <si>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</si>
  <si>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</si>
  <si>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</si>
  <si>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</si>
  <si>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</si>
  <si>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</si>
  <si>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</si>
  <si>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</si>
  <si>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</si>
  <si>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</si>
  <si>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</si>
  <si>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</si>
  <si>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</si>
  <si>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</si>
  <si>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</si>
  <si>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</si>
  <si>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</si>
  <si>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</si>
  <si>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</si>
  <si>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</si>
  <si>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</si>
  <si>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</si>
  <si>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</si>
  <si>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</si>
  <si>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</si>
  <si>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</si>
  <si>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</si>
  <si>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</si>
  <si>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</si>
  <si>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</si>
  <si>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</si>
  <si>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</si>
  <si>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</si>
  <si>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</si>
  <si>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</si>
  <si>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</si>
  <si>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</si>
  <si>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</si>
  <si>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</si>
  <si>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</si>
  <si>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</si>
  <si>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</si>
  <si>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</si>
  <si>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</si>
  <si>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</si>
  <si>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</si>
  <si>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</si>
  <si>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</si>
  <si>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</si>
  <si>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</si>
  <si>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</si>
  <si>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</si>
  <si>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</si>
  <si>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</si>
  <si>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</si>
  <si>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</si>
  <si>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</si>
  <si>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</si>
  <si>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</si>
  <si>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</si>
  <si>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</si>
  <si>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</si>
  <si>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</si>
  <si>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</si>
  <si>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</si>
  <si>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</si>
  <si>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</si>
  <si>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</si>
  <si>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</si>
  <si>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</si>
  <si>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</si>
  <si>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</si>
  <si>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</si>
  <si>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</si>
  <si>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</si>
  <si>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</si>
  <si>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</si>
  <si>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</si>
  <si>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</si>
  <si>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</si>
  <si>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</si>
  <si>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</si>
  <si>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</si>
  <si>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</si>
  <si>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</si>
  <si>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</si>
  <si>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</si>
  <si>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</si>
  <si>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</si>
  <si>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</si>
  <si>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</si>
  <si>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</si>
  <si>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</si>
  <si>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</si>
  <si>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</si>
  <si>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</si>
  <si>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</si>
  <si>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</si>
  <si>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</si>
  <si>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</si>
  <si>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</si>
  <si>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</si>
  <si>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</si>
  <si>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</si>
  <si>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</si>
  <si>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</si>
  <si>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</si>
  <si>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</si>
  <si>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</si>
  <si>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</si>
  <si>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</si>
  <si>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</si>
  <si>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</si>
  <si>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</si>
  <si>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</si>
  <si>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</si>
  <si>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</si>
  <si>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</si>
  <si>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</si>
  <si>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</si>
  <si>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</si>
  <si>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</si>
  <si>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</si>
  <si>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</si>
  <si>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</si>
  <si>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</si>
  <si>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</si>
  <si>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</si>
  <si>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</si>
  <si>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</si>
  <si>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</si>
  <si>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</si>
  <si>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</si>
  <si>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</si>
  <si>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</si>
  <si>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</si>
  <si>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</si>
  <si>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</si>
  <si>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</si>
  <si>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</si>
  <si>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</si>
  <si>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</si>
  <si>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</si>
  <si>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</si>
  <si>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</si>
  <si>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</si>
  <si>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</si>
  <si>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</si>
  <si>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</si>
  <si>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</si>
  <si>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</si>
  <si>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</si>
  <si>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</si>
  <si>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</si>
  <si>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</si>
  <si>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</si>
  <si>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</si>
  <si>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</si>
  <si>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</si>
  <si>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</si>
  <si>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</si>
  <si>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</si>
  <si>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</si>
  <si>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</si>
  <si>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</si>
  <si>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</si>
  <si>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</si>
  <si>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</si>
  <si>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</si>
  <si>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</si>
  <si>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</si>
  <si>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</si>
  <si>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</si>
  <si>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</si>
  <si>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</si>
  <si>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</si>
  <si>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</si>
  <si>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</si>
  <si>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</si>
  <si>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</si>
  <si>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</si>
  <si>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</si>
  <si>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</si>
  <si>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</si>
  <si>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</si>
  <si>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</si>
  <si>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</si>
  <si>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</si>
  <si>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</si>
  <si>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</si>
  <si>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</si>
  <si>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</si>
  <si>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</si>
  <si>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</si>
  <si>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</si>
  <si>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</si>
  <si>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</si>
  <si>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</si>
  <si>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</si>
  <si>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</si>
  <si>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</si>
  <si>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</si>
  <si>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</si>
  <si>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</si>
  <si>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</si>
  <si>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</si>
  <si>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</si>
  <si>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</si>
  <si>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</si>
  <si>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</si>
  <si>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</si>
  <si>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</si>
  <si>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</si>
  <si>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</si>
  <si>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</si>
  <si>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</si>
  <si>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</si>
  <si>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</si>
  <si>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</si>
  <si>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</si>
  <si>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</si>
  <si>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</si>
  <si>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</si>
  <si>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</si>
  <si>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</si>
  <si>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</si>
  <si>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</si>
  <si>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</si>
  <si>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</si>
  <si>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</si>
  <si>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</si>
  <si>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</si>
  <si>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</si>
  <si>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</si>
  <si>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</si>
  <si>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</si>
  <si>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</si>
  <si>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</si>
  <si>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</si>
  <si>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</si>
  <si>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</si>
  <si>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</si>
  <si>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</si>
  <si>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</si>
  <si>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</si>
  <si>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</si>
  <si>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</si>
  <si>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</si>
  <si>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</si>
  <si>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</si>
  <si>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</si>
  <si>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</si>
  <si>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</si>
  <si>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</si>
  <si>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</si>
  <si>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</si>
  <si>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</si>
  <si>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</si>
  <si>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</si>
  <si>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</si>
  <si>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</si>
  <si>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</si>
  <si>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</si>
  <si>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</si>
  <si>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</si>
  <si>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</si>
  <si>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</si>
  <si>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</si>
  <si>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</si>
  <si>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</si>
  <si>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</si>
  <si>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</si>
  <si>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</si>
  <si>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</si>
  <si>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</si>
  <si>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</si>
  <si>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</si>
  <si>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</si>
  <si>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</si>
  <si>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</si>
  <si>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</si>
  <si>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</si>
  <si>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</si>
  <si>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</si>
  <si>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</si>
  <si>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</si>
  <si>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</si>
  <si>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</si>
  <si>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</si>
  <si>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</si>
  <si>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</si>
  <si>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</si>
  <si>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</si>
  <si>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</si>
  <si>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</si>
  <si>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</si>
  <si>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</si>
  <si>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</si>
  <si>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</si>
  <si>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</si>
  <si>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</si>
  <si>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</si>
  <si>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</si>
  <si>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</si>
  <si>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</si>
  <si>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</si>
  <si>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</si>
  <si>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</si>
  <si>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</si>
  <si>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</si>
  <si>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</si>
  <si>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</si>
  <si>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</si>
  <si>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</si>
  <si>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</si>
  <si>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</si>
  <si>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</si>
  <si>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</si>
  <si>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</si>
  <si>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</si>
  <si>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</si>
  <si>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</si>
  <si>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</si>
  <si>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</si>
  <si>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</si>
  <si>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</si>
  <si>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</si>
  <si>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</si>
  <si>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</si>
  <si>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</si>
  <si>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</si>
  <si>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</si>
  <si>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</si>
  <si>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</si>
  <si>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</si>
  <si>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</si>
  <si>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</si>
  <si>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</si>
  <si>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</si>
  <si>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</si>
  <si>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</si>
  <si>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</si>
  <si>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</si>
  <si>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</si>
  <si>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</si>
  <si>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</si>
  <si>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</si>
  <si>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</si>
  <si>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</si>
  <si>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</si>
  <si>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</si>
  <si>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</si>
  <si>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</si>
  <si>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</si>
  <si>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</si>
  <si>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</si>
  <si>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</si>
  <si>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</si>
  <si>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</si>
  <si>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</si>
  <si>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</si>
  <si>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</si>
  <si>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</si>
  <si>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</si>
  <si>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</si>
  <si>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</si>
  <si>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</si>
  <si>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</si>
  <si>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</si>
  <si>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</si>
  <si>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</si>
  <si>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</si>
  <si>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</si>
  <si>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</si>
  <si>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</si>
  <si>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</si>
  <si>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</si>
  <si>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</si>
  <si>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</si>
  <si>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</si>
  <si>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</si>
  <si>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</si>
  <si>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</si>
  <si>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</si>
  <si>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</si>
  <si>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</si>
  <si>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</si>
  <si>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</si>
  <si>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</si>
  <si>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</si>
  <si>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</si>
  <si>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</si>
  <si>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</si>
  <si>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</si>
  <si>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</si>
  <si>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</si>
  <si>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</si>
  <si>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</si>
  <si>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</si>
  <si>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</si>
  <si>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</si>
  <si>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</si>
  <si>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</si>
  <si>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</si>
  <si>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</si>
  <si>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</si>
  <si>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</si>
  <si>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</si>
  <si>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</si>
  <si>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</si>
  <si>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</si>
  <si>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</si>
  <si>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</si>
  <si>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</si>
  <si>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</si>
  <si>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</si>
  <si>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</si>
  <si>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</si>
  <si>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</si>
  <si>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</si>
  <si>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</si>
  <si>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</si>
  <si>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</si>
  <si>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</si>
  <si>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</si>
  <si>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</si>
  <si>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</si>
  <si>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</si>
  <si>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</si>
  <si>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</si>
  <si>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</si>
  <si>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</si>
  <si>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</si>
  <si>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</si>
  <si>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</si>
  <si>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</si>
  <si>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</si>
  <si>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</si>
  <si>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</si>
  <si>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</si>
  <si>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</si>
  <si>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</si>
  <si>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</si>
  <si>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</si>
  <si>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</si>
  <si>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</si>
  <si>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</si>
  <si>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</si>
  <si>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</si>
  <si>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</si>
  <si>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</si>
  <si>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</si>
  <si>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</si>
  <si>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</si>
  <si>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</si>
  <si>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</si>
  <si>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</si>
  <si>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</si>
  <si>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</si>
  <si>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</si>
  <si>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</si>
  <si>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</si>
  <si>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</si>
  <si>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</si>
  <si>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</si>
  <si>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</si>
  <si>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</si>
  <si>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</si>
  <si>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</si>
  <si>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</si>
  <si>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</si>
  <si>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</si>
  <si>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</si>
  <si>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</si>
  <si>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</si>
  <si>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</si>
  <si>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</si>
  <si>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</si>
  <si>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</si>
  <si>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</si>
  <si>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</si>
  <si>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</si>
  <si>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</si>
  <si>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</si>
  <si>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</si>
  <si>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</si>
  <si>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</si>
  <si>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</si>
  <si>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</si>
  <si>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</si>
  <si>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</si>
  <si>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</si>
  <si>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</si>
  <si>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</si>
  <si>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</si>
  <si>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</si>
  <si>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</si>
  <si>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</si>
  <si>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</si>
  <si>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</si>
  <si>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</si>
  <si>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</si>
  <si>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</si>
  <si>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</si>
  <si>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</si>
  <si>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</si>
  <si>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</si>
  <si>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</si>
  <si>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</si>
  <si>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</si>
  <si>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</si>
  <si>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</si>
  <si>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</si>
  <si>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</si>
  <si>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</si>
  <si>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</si>
  <si>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</si>
  <si>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</si>
  <si>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</si>
  <si>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</si>
  <si>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</si>
  <si>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</si>
  <si>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</si>
  <si>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</si>
  <si>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</si>
  <si>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</si>
  <si>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</si>
  <si>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</si>
  <si>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</si>
  <si>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</si>
  <si>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</si>
  <si>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</si>
  <si>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</si>
  <si>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</si>
  <si>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</si>
  <si>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</si>
  <si>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</si>
  <si>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</si>
  <si>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</si>
  <si>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</si>
  <si>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</si>
  <si>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</si>
  <si>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</si>
  <si>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</si>
  <si>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</si>
  <si>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</si>
  <si>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</si>
  <si>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</si>
  <si>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</si>
  <si>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</si>
  <si>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</si>
  <si>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</si>
  <si>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</si>
  <si>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</si>
  <si>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</si>
  <si>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</si>
  <si>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</si>
  <si>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</si>
  <si>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</si>
  <si>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</si>
  <si>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</si>
  <si>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</si>
  <si>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</si>
  <si>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</si>
  <si>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</si>
  <si>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</si>
  <si>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</si>
  <si>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</si>
  <si>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</si>
  <si>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</si>
  <si>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</si>
  <si>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</si>
  <si>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</si>
  <si>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</si>
  <si>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</si>
  <si>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</si>
  <si>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</si>
  <si>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</si>
  <si>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</si>
  <si>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</si>
  <si>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</si>
  <si>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</si>
  <si>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</si>
  <si>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</si>
  <si>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</si>
  <si>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</si>
  <si>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</si>
  <si>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</si>
  <si>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</si>
  <si>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</si>
  <si>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</si>
  <si>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</si>
  <si>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</si>
  <si>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</si>
  <si>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</si>
  <si>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</si>
  <si>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</si>
  <si>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</si>
  <si>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</si>
  <si>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</si>
  <si>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</si>
  <si>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</si>
  <si>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</si>
  <si>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</si>
  <si>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</si>
  <si>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</si>
  <si>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</si>
  <si>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</si>
  <si>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</si>
  <si>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</si>
  <si>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</si>
  <si>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</si>
  <si>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</si>
  <si>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</si>
  <si>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</si>
  <si>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</si>
  <si>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</si>
  <si>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</si>
  <si>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</si>
  <si>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</si>
  <si>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</si>
  <si>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</si>
  <si>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</si>
  <si>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</si>
  <si>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</si>
  <si>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</si>
  <si>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</si>
  <si>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</si>
  <si>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</si>
  <si>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</si>
  <si>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</si>
  <si>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</si>
  <si>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</si>
  <si>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</si>
  <si>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</si>
  <si>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</si>
  <si>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</si>
  <si>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</si>
  <si>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</si>
  <si>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</si>
  <si>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</si>
  <si>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</si>
  <si>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</si>
  <si>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</si>
  <si>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</si>
  <si>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</si>
  <si>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</si>
  <si>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</si>
  <si>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</si>
  <si>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</si>
  <si>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</si>
  <si>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</si>
  <si>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</si>
  <si>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</si>
  <si>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</si>
  <si>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</si>
  <si>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</si>
  <si>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</si>
  <si>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</si>
  <si>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</si>
  <si>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</si>
  <si>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</si>
  <si>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</si>
  <si>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</si>
  <si>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</si>
  <si>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</si>
  <si>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</si>
  <si>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</si>
  <si>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</si>
  <si>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</si>
  <si>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</si>
  <si>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</si>
  <si>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</si>
  <si>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</si>
  <si>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</si>
  <si>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</si>
  <si>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</si>
  <si>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</si>
  <si>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</si>
  <si>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</si>
  <si>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</si>
  <si>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</si>
  <si>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</si>
  <si>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</si>
  <si>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</si>
  <si>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</si>
  <si>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</si>
  <si>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</si>
  <si>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</si>
  <si>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</si>
  <si>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</si>
  <si>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</si>
  <si>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</si>
  <si>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</si>
  <si>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</si>
  <si>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</si>
  <si>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</si>
  <si>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</si>
  <si>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</si>
  <si>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</si>
  <si>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</si>
  <si>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</si>
  <si>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</si>
  <si>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</si>
  <si>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</si>
  <si>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</si>
  <si>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</si>
  <si>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</si>
  <si>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</si>
  <si>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</si>
  <si>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</si>
  <si>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</si>
  <si>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</si>
  <si>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</si>
  <si>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</si>
  <si>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</si>
  <si>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</si>
  <si>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</si>
  <si>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</si>
  <si>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</si>
  <si>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</si>
  <si>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</si>
  <si>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</si>
  <si>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</si>
  <si>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</si>
  <si>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</si>
  <si>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</si>
  <si>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</si>
  <si>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</si>
  <si>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</si>
  <si>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</si>
  <si>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</si>
  <si>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</si>
  <si>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</si>
  <si>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</si>
  <si>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</si>
  <si>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</si>
  <si>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</si>
  <si>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</si>
  <si>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</si>
  <si>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</si>
  <si>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</si>
  <si>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</si>
  <si>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</si>
  <si>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</si>
  <si>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</si>
  <si>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</si>
  <si>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</si>
  <si>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</si>
  <si>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</si>
  <si>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</si>
  <si>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</si>
  <si>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</si>
  <si>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</si>
  <si>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</si>
  <si>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</si>
  <si>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</si>
  <si>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</si>
  <si>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</si>
  <si>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</si>
  <si>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</si>
  <si>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</si>
  <si>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</si>
  <si>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</si>
  <si>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</si>
  <si>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</si>
  <si>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</si>
  <si>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</si>
  <si>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</si>
  <si>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</si>
  <si>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</si>
  <si>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</si>
  <si>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</si>
  <si>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</si>
  <si>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</si>
  <si>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</si>
  <si>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</si>
  <si>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</si>
  <si>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</si>
  <si>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</si>
  <si>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</si>
  <si>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</si>
  <si>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</si>
  <si>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</si>
  <si>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</si>
  <si>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</si>
  <si>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</si>
  <si>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</si>
  <si>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</si>
  <si>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</si>
  <si>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</si>
  <si>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</si>
  <si>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</si>
  <si>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</si>
  <si>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</si>
  <si>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</si>
  <si>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</si>
  <si>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</si>
  <si>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</si>
  <si>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</si>
  <si>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</si>
  <si>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</si>
  <si>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</si>
  <si>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</si>
  <si>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</si>
  <si>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</si>
  <si>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</si>
  <si>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</si>
  <si>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</si>
  <si>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</si>
  <si>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</si>
  <si>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</si>
  <si>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</si>
  <si>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</si>
  <si>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</si>
  <si>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</si>
  <si>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</si>
  <si>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</si>
  <si>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</si>
  <si>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</si>
  <si>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</si>
  <si>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</si>
  <si>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</si>
  <si>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</si>
  <si>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</si>
  <si>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</si>
  <si>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</si>
  <si>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</si>
  <si>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</si>
  <si>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</si>
  <si>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</si>
  <si>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</si>
  <si>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</si>
  <si>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</si>
  <si>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</si>
  <si>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</si>
  <si>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</si>
  <si>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</si>
  <si>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</si>
  <si>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</si>
  <si>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</si>
  <si>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</si>
  <si>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</si>
  <si>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</si>
  <si>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</si>
  <si>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</si>
  <si>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</si>
  <si>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</si>
  <si>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</si>
  <si>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</si>
  <si>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</si>
  <si>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</si>
  <si>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</si>
  <si>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</si>
  <si>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</si>
  <si>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</si>
  <si>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</si>
  <si>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</si>
  <si>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</si>
  <si>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</si>
  <si>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</si>
  <si>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</si>
  <si>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</si>
  <si>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</si>
  <si>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</si>
  <si>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</si>
  <si>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</si>
  <si>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</si>
  <si>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</si>
  <si>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</si>
  <si>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</si>
  <si>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</si>
  <si>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</si>
  <si>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</si>
  <si>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</si>
  <si>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</si>
  <si>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</si>
  <si>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</si>
  <si>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</si>
  <si>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</si>
  <si>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</si>
  <si>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</si>
  <si>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</si>
  <si>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</si>
  <si>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</si>
  <si>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</si>
  <si>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</si>
  <si>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</si>
  <si>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</si>
  <si>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</si>
  <si>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</si>
  <si>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</si>
  <si>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</si>
  <si>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</si>
  <si>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</si>
  <si>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</si>
  <si>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</si>
  <si>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</si>
  <si>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</si>
  <si>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</si>
  <si>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</si>
  <si>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</si>
  <si>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</si>
  <si>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</si>
  <si>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</si>
  <si>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</si>
  <si>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</si>
  <si>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</si>
  <si>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</si>
  <si>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</si>
  <si>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</si>
  <si>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</si>
  <si>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</si>
  <si>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</si>
  <si>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</si>
  <si>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</si>
  <si>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</si>
  <si>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</si>
  <si>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</si>
  <si>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</si>
  <si>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</si>
  <si>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</si>
  <si>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</si>
  <si>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</si>
  <si>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</si>
  <si>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</si>
  <si>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</si>
  <si>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</si>
  <si>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</si>
  <si>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</si>
  <si>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</si>
  <si>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</si>
  <si>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</si>
  <si>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</si>
  <si>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</si>
  <si>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</si>
  <si>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</si>
  <si>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</si>
  <si>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</si>
  <si>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</si>
  <si>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</si>
  <si>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</si>
  <si>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</si>
  <si>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</si>
  <si>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</si>
  <si>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</si>
  <si>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</si>
  <si>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</si>
  <si>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</si>
  <si>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</si>
  <si>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</si>
  <si>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</si>
  <si>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</si>
  <si>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</si>
  <si>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</si>
  <si>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</si>
  <si>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</si>
  <si>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</si>
  <si>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</si>
  <si>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</si>
  <si>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</si>
  <si>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</si>
  <si>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</si>
  <si>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</si>
  <si>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</si>
  <si>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</si>
  <si>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</si>
  <si>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</si>
  <si>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</si>
  <si>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</si>
  <si>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</si>
  <si>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</si>
  <si>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</si>
  <si>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</si>
  <si>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</si>
  <si>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</si>
  <si>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</si>
  <si>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</si>
  <si>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</si>
  <si>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</si>
  <si>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</si>
  <si>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</si>
  <si>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</si>
  <si>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</si>
  <si>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</si>
  <si>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</si>
  <si>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</si>
  <si>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</si>
  <si>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</si>
  <si>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</si>
  <si>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</si>
  <si>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</si>
  <si>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</si>
  <si>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</si>
  <si>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</si>
  <si>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</si>
  <si>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</si>
  <si>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</si>
  <si>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</si>
  <si>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</si>
  <si>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</si>
  <si>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</si>
  <si>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</si>
  <si>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</si>
  <si>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</si>
  <si>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</si>
  <si>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</si>
  <si>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</si>
  <si>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</si>
  <si>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</si>
  <si>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</si>
  <si>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</si>
  <si>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</si>
  <si>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</si>
  <si>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</si>
  <si>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</si>
  <si>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</si>
  <si>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</si>
  <si>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</si>
  <si>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</si>
  <si>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</si>
  <si>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</si>
  <si>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</si>
  <si>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</si>
  <si>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</si>
  <si>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</si>
  <si>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</si>
  <si>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</si>
  <si>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</si>
  <si>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</si>
  <si>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</si>
  <si>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</si>
  <si>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</si>
  <si>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</si>
  <si>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</si>
  <si>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</si>
  <si>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</si>
  <si>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</si>
  <si>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</si>
  <si>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</si>
  <si>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</si>
  <si>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</si>
  <si>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</si>
  <si>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</si>
  <si>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</si>
  <si>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</si>
  <si>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</si>
  <si>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</si>
  <si>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</si>
  <si>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</si>
  <si>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</si>
  <si>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</si>
  <si>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</si>
  <si>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</si>
  <si>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</si>
  <si>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</si>
  <si>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</si>
  <si>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</si>
  <si>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</si>
  <si>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</si>
  <si>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</si>
  <si>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</si>
  <si>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</si>
  <si>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</si>
  <si>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</si>
  <si>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</si>
  <si>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</si>
  <si>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</si>
  <si>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</si>
  <si>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</si>
  <si>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</si>
  <si>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</si>
  <si>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</si>
  <si>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</si>
  <si>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</si>
  <si>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</si>
  <si>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</si>
  <si>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</si>
  <si>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</si>
  <si>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</si>
  <si>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</si>
  <si>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</si>
  <si>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</si>
  <si>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</si>
  <si>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</si>
  <si>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</si>
  <si>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</si>
  <si>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</si>
  <si>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</si>
  <si>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</si>
  <si>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</si>
  <si>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</si>
  <si>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</si>
  <si>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</si>
  <si>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</si>
  <si>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</si>
  <si>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</si>
  <si>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</si>
  <si>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</si>
  <si>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</si>
  <si>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</si>
  <si>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</si>
  <si>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</si>
  <si>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</si>
  <si>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</si>
  <si>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</si>
  <si>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</si>
  <si>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</si>
  <si>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</si>
  <si>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</si>
  <si>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</si>
  <si>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</si>
  <si>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</si>
  <si>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</si>
  <si>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</si>
  <si>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</si>
  <si>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</si>
  <si>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</si>
  <si>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</si>
  <si>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</si>
  <si>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</si>
  <si>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</si>
  <si>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</si>
  <si>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</si>
  <si>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</si>
  <si>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</si>
  <si>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</si>
  <si>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</si>
  <si>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</si>
  <si>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</si>
  <si>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</si>
  <si>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</si>
  <si>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</si>
  <si>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</si>
  <si>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</si>
  <si>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</si>
  <si>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</si>
  <si>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</si>
  <si>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</si>
  <si>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</si>
  <si>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</si>
  <si>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</si>
  <si>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</si>
  <si>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</si>
  <si>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</si>
  <si>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</si>
  <si>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</si>
  <si>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</si>
  <si>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</si>
  <si>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</si>
  <si>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</si>
  <si>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</si>
  <si>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</si>
  <si>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</si>
  <si>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</si>
  <si>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</si>
  <si>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</si>
  <si>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</si>
  <si>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</si>
  <si>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</si>
  <si>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</si>
  <si>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</si>
  <si>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</si>
  <si>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</si>
  <si>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</si>
  <si>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</si>
  <si>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</si>
  <si>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</si>
  <si>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</si>
  <si>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</si>
  <si>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</si>
  <si>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</si>
  <si>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</si>
  <si>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</si>
  <si>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</si>
  <si>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</si>
  <si>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</si>
  <si>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</si>
  <si>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</si>
  <si>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</si>
  <si>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</si>
  <si>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</si>
  <si>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</si>
  <si>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</si>
  <si>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</si>
  <si>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</si>
  <si>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</si>
  <si>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</si>
  <si>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</si>
  <si>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</si>
  <si>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</si>
  <si>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</si>
  <si>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</si>
  <si>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</si>
  <si>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</si>
  <si>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</si>
  <si>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</si>
  <si>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</si>
  <si>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</si>
  <si>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</si>
  <si>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</si>
  <si>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</si>
  <si>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</si>
  <si>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</si>
  <si>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</si>
  <si>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</si>
  <si>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</si>
  <si>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</si>
  <si>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</si>
  <si>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</si>
  <si>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</si>
  <si>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</si>
  <si>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</si>
  <si>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</si>
  <si>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</si>
  <si>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</si>
  <si>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</si>
  <si>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</si>
  <si>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</si>
  <si>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</si>
  <si>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</si>
  <si>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</si>
  <si>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</si>
  <si>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</si>
  <si>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</si>
  <si>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</si>
  <si>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</si>
  <si>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</si>
  <si>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</si>
  <si>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</si>
  <si>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</si>
  <si>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</si>
  <si>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</si>
  <si>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</si>
  <si>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</si>
  <si>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</si>
  <si>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</si>
  <si>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</si>
  <si>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</si>
  <si>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</si>
  <si>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</si>
  <si>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</si>
  <si>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</si>
  <si>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</si>
  <si>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</si>
  <si>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</si>
  <si>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</si>
  <si>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</si>
  <si>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</si>
  <si>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</si>
  <si>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</si>
  <si>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</si>
  <si>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</si>
  <si>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</si>
  <si>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</si>
  <si>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</si>
  <si>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</si>
  <si>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</si>
  <si>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</si>
  <si>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</si>
  <si>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</si>
  <si>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</si>
  <si>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</si>
  <si>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</si>
  <si>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</si>
  <si>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</si>
  <si>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</si>
  <si>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</si>
  <si>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</si>
  <si>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</si>
  <si>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</si>
  <si>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</si>
  <si>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</si>
  <si>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</si>
  <si>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</si>
  <si>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</si>
  <si>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</si>
  <si>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</si>
  <si>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</si>
  <si>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</si>
  <si>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</si>
  <si>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</si>
  <si>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</si>
  <si>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</si>
  <si>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</si>
  <si>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</si>
  <si>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</si>
  <si>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</si>
  <si>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</si>
  <si>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</si>
  <si>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</si>
  <si>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</si>
  <si>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</si>
  <si>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</si>
  <si>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</si>
  <si>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</si>
  <si>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</si>
  <si>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</si>
  <si>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</si>
  <si>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</si>
  <si>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</si>
  <si>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</si>
  <si>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</si>
  <si>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</si>
  <si>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</si>
  <si>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</si>
  <si>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</si>
  <si>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</si>
  <si>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</si>
  <si>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</si>
  <si>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</si>
  <si>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</si>
  <si>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</si>
  <si>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</si>
  <si>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</si>
  <si>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</si>
  <si>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</si>
  <si>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</si>
  <si>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</si>
  <si>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</si>
  <si>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</si>
  <si>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</si>
  <si>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</si>
  <si>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</si>
  <si>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</si>
  <si>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</si>
  <si>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</si>
  <si>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</si>
  <si>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</si>
  <si>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</si>
  <si>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</si>
  <si>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</si>
  <si>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</si>
  <si>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</si>
  <si>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</si>
  <si>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</si>
  <si>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</si>
  <si>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</si>
  <si>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</si>
  <si>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</si>
  <si>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</si>
  <si>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</si>
  <si>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</si>
  <si>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</si>
  <si>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</si>
  <si>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</si>
  <si>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</si>
  <si>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</si>
  <si>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</si>
  <si>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</si>
  <si>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</si>
  <si>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</si>
  <si>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</si>
  <si>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</si>
  <si>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</si>
  <si>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</si>
  <si>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</si>
  <si>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</si>
  <si>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</si>
  <si>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</si>
  <si>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</si>
  <si>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</si>
  <si>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</si>
  <si>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</si>
  <si>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</si>
  <si>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</si>
  <si>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</si>
  <si>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</si>
  <si>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</si>
  <si>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</si>
  <si>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</si>
  <si>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</si>
  <si>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</si>
  <si>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</si>
  <si>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</si>
  <si>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</si>
  <si>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</si>
  <si>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</si>
  <si>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</si>
  <si>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</si>
  <si>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</si>
  <si>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</si>
  <si>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</si>
  <si>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</si>
  <si>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</si>
  <si>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</si>
  <si>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</si>
  <si>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</si>
  <si>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</si>
  <si>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</si>
  <si>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</si>
  <si>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</si>
  <si>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</si>
  <si>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</si>
  <si>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</si>
  <si>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</si>
  <si>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</si>
  <si>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</si>
  <si>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</si>
  <si>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</si>
  <si>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</si>
  <si>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</si>
  <si>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</si>
  <si>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</si>
  <si>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</si>
  <si>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</si>
  <si>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</si>
  <si>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</si>
  <si>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</si>
  <si>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</si>
  <si>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</si>
  <si>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</si>
  <si>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</si>
  <si>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</si>
  <si>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</si>
  <si>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</si>
  <si>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</si>
  <si>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</si>
  <si>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</si>
  <si>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</si>
  <si>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</si>
  <si>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</si>
  <si>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</si>
  <si>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</si>
  <si>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</si>
  <si>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</si>
  <si>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</si>
  <si>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</si>
  <si>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</si>
  <si>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</si>
  <si>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</si>
  <si>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</si>
  <si>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</si>
  <si>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</si>
  <si>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</si>
  <si>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</si>
  <si>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</si>
  <si>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</si>
  <si>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</si>
  <si>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</si>
  <si>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</si>
  <si>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</si>
  <si>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</si>
  <si>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</si>
  <si>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</si>
  <si>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</si>
  <si>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</si>
  <si>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</si>
  <si>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</si>
  <si>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</si>
  <si>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</si>
  <si>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</si>
  <si>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</si>
  <si>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</si>
  <si>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</si>
  <si>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</si>
  <si>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</si>
  <si>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</si>
  <si>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</si>
  <si>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</si>
  <si>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</si>
  <si>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</si>
  <si>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</si>
  <si>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</si>
  <si>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</si>
  <si>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</si>
  <si>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</si>
  <si>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</si>
  <si>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</si>
  <si>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</si>
  <si>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</si>
  <si>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</si>
  <si>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</si>
  <si>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</si>
  <si>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</si>
  <si>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</si>
  <si>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</si>
  <si>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</si>
  <si>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</si>
  <si>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</si>
  <si>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</si>
  <si>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</si>
  <si>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</si>
  <si>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</si>
  <si>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</si>
  <si>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</si>
  <si>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</si>
  <si>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</si>
  <si>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</si>
  <si>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</si>
  <si>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</si>
  <si>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</si>
  <si>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</si>
  <si>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</si>
  <si>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</si>
  <si>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</si>
  <si>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</si>
  <si>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</si>
  <si>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</si>
  <si>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</si>
  <si>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</si>
  <si>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</si>
  <si>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</si>
  <si>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</si>
  <si>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</si>
  <si>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</si>
  <si>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</si>
  <si>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</si>
  <si>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</si>
  <si>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</si>
  <si>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</si>
  <si>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</si>
  <si>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</si>
  <si>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</si>
  <si>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</si>
  <si>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</si>
  <si>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</si>
  <si>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</si>
  <si>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</si>
  <si>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</si>
  <si>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</si>
  <si>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</si>
  <si>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</si>
  <si>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</si>
  <si>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</si>
  <si>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</si>
  <si>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</si>
  <si>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</si>
  <si>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</si>
  <si>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</si>
  <si>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</si>
  <si>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</si>
  <si>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</si>
  <si>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</si>
  <si>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</si>
  <si>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</si>
  <si>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</si>
  <si>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</si>
  <si>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</si>
  <si>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</si>
  <si>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</si>
  <si>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</si>
  <si>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</si>
  <si>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</si>
  <si>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</si>
  <si>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</si>
  <si>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</si>
  <si>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</si>
  <si>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</si>
  <si>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</si>
  <si>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</si>
  <si>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</si>
  <si>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</si>
  <si>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</si>
  <si>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</si>
  <si>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</si>
  <si>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</si>
  <si>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</si>
  <si>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</si>
  <si>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</si>
  <si>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</si>
  <si>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</si>
  <si>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</si>
  <si>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</si>
  <si>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</si>
  <si>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</si>
  <si>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</si>
  <si>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</si>
  <si>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</si>
  <si>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</si>
  <si>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</si>
  <si>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</si>
  <si>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</si>
  <si>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</si>
  <si>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</si>
  <si>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</si>
  <si>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</si>
  <si>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</si>
  <si>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</si>
  <si>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</si>
  <si>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</si>
  <si>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</si>
  <si>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</si>
  <si>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</si>
  <si>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</si>
  <si>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</si>
  <si>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</si>
  <si>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</si>
  <si>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</si>
  <si>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</si>
  <si>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</si>
  <si>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</si>
  <si>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</si>
  <si>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</si>
  <si>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</si>
  <si>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</si>
  <si>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</si>
  <si>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</si>
  <si>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</si>
  <si>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</si>
  <si>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</si>
  <si>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</si>
  <si>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</si>
  <si>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</si>
  <si>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</si>
  <si>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</si>
  <si>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</si>
  <si>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</si>
  <si>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</si>
  <si>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</si>
  <si>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</si>
  <si>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</si>
  <si>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</si>
  <si>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</si>
  <si>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</si>
  <si>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</si>
  <si>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</si>
  <si>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</si>
  <si>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</si>
  <si>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</si>
  <si>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</si>
  <si>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</si>
  <si>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</si>
  <si>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</si>
  <si>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</si>
  <si>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</si>
  <si>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</si>
  <si>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</si>
  <si>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</si>
  <si>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</si>
  <si>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</si>
  <si>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</si>
  <si>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</si>
  <si>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</si>
  <si>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</si>
  <si>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</si>
  <si>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</si>
  <si>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</si>
  <si>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</si>
  <si>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</si>
  <si>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</si>
  <si>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</si>
  <si>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</si>
  <si>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</si>
  <si>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</si>
  <si>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</si>
  <si>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</si>
  <si>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</si>
  <si>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</si>
  <si>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</si>
  <si>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</si>
  <si>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</si>
  <si>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</si>
  <si>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</si>
  <si>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</si>
  <si>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</si>
  <si>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</si>
  <si>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</si>
  <si>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</si>
  <si>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</si>
  <si>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</si>
  <si>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</si>
  <si>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</si>
  <si>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</si>
  <si>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</si>
  <si>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</si>
  <si>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</si>
  <si>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</si>
  <si>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</si>
  <si>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</si>
  <si>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</si>
  <si>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</si>
  <si>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</si>
  <si>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</si>
  <si>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</si>
  <si>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</si>
  <si>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</si>
  <si>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</si>
  <si>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</si>
  <si>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</si>
  <si>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</si>
  <si>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</si>
  <si>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</si>
  <si>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</si>
  <si>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</si>
  <si>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</si>
  <si>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</si>
  <si>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</si>
  <si>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</si>
  <si>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</si>
  <si>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</si>
  <si>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</si>
  <si>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</si>
  <si>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</si>
  <si>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</si>
  <si>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</si>
  <si>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</si>
  <si>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</si>
  <si>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</si>
  <si>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</si>
  <si>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</si>
  <si>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</si>
  <si>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</si>
  <si>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</si>
  <si>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</si>
  <si>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</si>
  <si>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</si>
  <si>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</si>
  <si>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</si>
  <si>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</si>
  <si>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</si>
  <si>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</si>
  <si>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</si>
  <si>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</si>
  <si>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</si>
  <si>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</si>
  <si>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</si>
  <si>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</si>
  <si>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</si>
  <si>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</si>
  <si>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</si>
  <si>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</si>
  <si>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</si>
  <si>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</si>
  <si>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</si>
  <si>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</si>
  <si>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</si>
  <si>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</si>
  <si>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</si>
  <si>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</si>
  <si>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</si>
  <si>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</si>
  <si>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</si>
  <si>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</si>
  <si>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</si>
  <si>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</si>
  <si>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</si>
  <si>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</si>
  <si>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</si>
  <si>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</si>
  <si>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</si>
  <si>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</si>
  <si>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</si>
  <si>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</si>
  <si>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</si>
  <si>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</si>
  <si>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</si>
  <si>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</si>
  <si>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</si>
  <si>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</si>
  <si>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</si>
  <si>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</si>
  <si>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</si>
  <si>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</si>
  <si>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</si>
  <si>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</si>
  <si>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</si>
  <si>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</si>
  <si>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</si>
  <si>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</si>
  <si>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</si>
  <si>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</si>
  <si>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</si>
  <si>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</si>
  <si>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</si>
  <si>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</si>
  <si>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</si>
  <si>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</si>
  <si>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</si>
  <si>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</si>
  <si>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</si>
  <si>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</si>
  <si>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</si>
  <si>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</si>
  <si>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</si>
  <si>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</si>
  <si>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</si>
  <si>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</si>
  <si>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</si>
  <si>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</si>
  <si>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</si>
  <si>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</si>
  <si>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</si>
  <si>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</si>
  <si>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</si>
  <si>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</si>
  <si>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</si>
  <si>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</si>
  <si>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</si>
  <si>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</si>
  <si>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</si>
  <si>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</si>
  <si>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</si>
  <si>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</si>
  <si>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</si>
  <si>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</si>
  <si>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</si>
  <si>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</si>
  <si>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</si>
  <si>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</si>
  <si>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</si>
  <si>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</si>
  <si>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</si>
  <si>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</si>
  <si>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</si>
  <si>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</si>
  <si>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</si>
  <si>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</si>
  <si>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</si>
  <si>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</si>
  <si>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</si>
  <si>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</si>
  <si>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</si>
  <si>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</si>
  <si>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</si>
  <si>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</si>
  <si>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</si>
  <si>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</si>
  <si>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</si>
  <si>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</si>
  <si>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</si>
  <si>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</si>
  <si>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</si>
  <si>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</si>
  <si>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</si>
  <si>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</si>
  <si>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</si>
  <si>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</si>
  <si>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</si>
  <si>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</si>
  <si>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</si>
  <si>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</si>
  <si>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</si>
  <si>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</si>
  <si>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</si>
  <si>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</si>
  <si>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</si>
  <si>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</si>
  <si>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</si>
  <si>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</si>
  <si>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</si>
  <si>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</si>
  <si>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</si>
  <si>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</si>
  <si>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</si>
  <si>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</si>
  <si>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</si>
  <si>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</si>
  <si>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</si>
  <si>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</si>
  <si>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</si>
  <si>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</si>
  <si>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</si>
  <si>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</si>
  <si>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</si>
  <si>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</si>
  <si>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</si>
  <si>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</si>
  <si>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</si>
  <si>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</si>
  <si>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</si>
  <si>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</si>
  <si>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</si>
  <si>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</si>
  <si>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</si>
  <si>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</si>
  <si>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</si>
  <si>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</si>
  <si>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</si>
  <si>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</si>
  <si>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</si>
  <si>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</si>
  <si>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</si>
  <si>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</si>
  <si>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</si>
  <si>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</si>
  <si>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</si>
  <si>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</si>
  <si>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</si>
  <si>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</si>
  <si>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</si>
  <si>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</si>
  <si>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</si>
  <si>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</si>
  <si>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</si>
  <si>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</si>
  <si>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</si>
  <si>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</si>
  <si>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</si>
  <si>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</si>
  <si>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</si>
  <si>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</si>
  <si>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</si>
  <si>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</si>
  <si>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</si>
  <si>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</si>
  <si>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</si>
  <si>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</si>
  <si>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</si>
  <si>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</si>
  <si>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</si>
  <si>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</si>
  <si>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</si>
  <si>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</si>
  <si>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</si>
  <si>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</si>
  <si>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</si>
  <si>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</si>
  <si>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</si>
  <si>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</si>
  <si>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</si>
  <si>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</si>
  <si>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</si>
  <si>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</si>
  <si>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</si>
  <si>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</si>
  <si>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</si>
  <si>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</si>
  <si>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</si>
  <si>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</si>
  <si>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</si>
  <si>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</si>
  <si>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</si>
  <si>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</si>
  <si>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</si>
  <si>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</si>
  <si>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</si>
  <si>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</si>
  <si>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</si>
  <si>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</si>
  <si>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</si>
  <si>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</si>
  <si>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</si>
  <si>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</si>
  <si>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</si>
  <si>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</si>
  <si>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</si>
  <si>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</si>
  <si>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</si>
  <si>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</si>
  <si>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</si>
  <si>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</si>
  <si>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</si>
  <si>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</si>
  <si>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</si>
  <si>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</si>
  <si>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</si>
  <si>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</si>
  <si>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</si>
  <si>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</si>
  <si>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</si>
  <si>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</si>
  <si>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</si>
  <si>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</si>
  <si>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</si>
  <si>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</si>
  <si>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</si>
  <si>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</si>
  <si>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</si>
  <si>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</si>
  <si>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</si>
  <si>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</si>
  <si>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</si>
  <si>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</si>
  <si>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</si>
  <si>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</si>
  <si>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</si>
  <si>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</si>
  <si>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</si>
  <si>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</si>
  <si>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</si>
  <si>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</si>
  <si>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</si>
  <si>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</si>
  <si>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</si>
  <si>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</si>
  <si>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</si>
  <si>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</si>
  <si>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</si>
  <si>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</si>
  <si>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</si>
  <si>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</si>
  <si>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</si>
  <si>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</si>
  <si>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</si>
  <si>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</si>
  <si>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</si>
  <si>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</si>
  <si>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</si>
  <si>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</si>
  <si>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</si>
  <si>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</si>
  <si>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</si>
  <si>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</si>
  <si>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</si>
  <si>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</si>
  <si>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</si>
  <si>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</si>
  <si>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</si>
  <si>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</si>
  <si>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</si>
  <si>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</si>
  <si>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</si>
  <si>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</si>
  <si>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</si>
  <si>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</si>
  <si>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</si>
  <si>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</si>
  <si>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</si>
  <si>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</si>
  <si>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</si>
  <si>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</si>
  <si>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</si>
  <si>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</si>
  <si>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</si>
  <si>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</si>
  <si>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</si>
  <si>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</si>
  <si>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</si>
  <si>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</si>
  <si>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</si>
  <si>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</si>
  <si>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</si>
  <si>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</si>
  <si>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</si>
  <si>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</si>
  <si>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</si>
  <si>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</si>
  <si>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</si>
  <si>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</si>
  <si>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</si>
  <si>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</si>
  <si>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</si>
  <si>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</si>
  <si>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</si>
  <si>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</si>
  <si>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</si>
  <si>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</si>
  <si>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</si>
  <si>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</si>
  <si>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</si>
  <si>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</si>
  <si>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</si>
  <si>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</si>
  <si>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</si>
  <si>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</si>
  <si>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</si>
  <si>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</si>
  <si>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</si>
  <si>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</si>
  <si>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</si>
  <si>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</si>
  <si>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</si>
  <si>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</si>
  <si>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</si>
  <si>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</si>
  <si>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</si>
  <si>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</si>
  <si>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</si>
  <si>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</si>
  <si>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</si>
  <si>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</si>
  <si>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</si>
  <si>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</si>
  <si>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</si>
  <si>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</si>
  <si>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</si>
  <si>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</si>
  <si>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</si>
  <si>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</si>
  <si>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</si>
  <si>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</si>
  <si>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</si>
  <si>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</si>
  <si>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</si>
  <si>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</si>
  <si>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</si>
  <si>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</si>
  <si>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</si>
  <si>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</si>
  <si>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</si>
  <si>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</si>
  <si>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</si>
  <si>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</si>
  <si>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</si>
  <si>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</si>
  <si>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</si>
  <si>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</si>
  <si>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</si>
  <si>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</si>
  <si>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</si>
  <si>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</si>
  <si>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</si>
  <si>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</si>
  <si>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</si>
  <si>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</si>
  <si>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</si>
  <si>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</si>
  <si>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</si>
  <si>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</si>
  <si>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</si>
  <si>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</si>
  <si>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</si>
  <si>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</si>
  <si>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</si>
  <si>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</si>
  <si>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</si>
  <si>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</si>
  <si>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</si>
  <si>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</si>
  <si>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</si>
  <si>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</si>
  <si>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</si>
  <si>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</si>
  <si>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</si>
  <si>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</si>
  <si>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</si>
  <si>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</si>
  <si>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</si>
  <si>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</si>
  <si>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</si>
  <si>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</si>
  <si>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</si>
  <si>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</si>
  <si>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</si>
  <si>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</si>
  <si>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</si>
  <si>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</si>
  <si>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</si>
  <si>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</si>
  <si>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</si>
  <si>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</si>
  <si>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</si>
  <si>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</si>
  <si>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</si>
  <si>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</si>
  <si>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</si>
  <si>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</si>
  <si>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</si>
  <si>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</si>
  <si>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</si>
  <si>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</si>
  <si>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</si>
  <si>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</si>
  <si>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</si>
  <si>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</si>
  <si>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</si>
  <si>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</si>
  <si>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</si>
  <si>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</si>
  <si>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</si>
  <si>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</si>
  <si>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</si>
  <si>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</si>
  <si>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</si>
  <si>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</si>
  <si>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</si>
  <si>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</si>
  <si>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</si>
  <si>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</si>
  <si>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</si>
  <si>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</si>
  <si>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</si>
  <si>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</si>
  <si>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</si>
  <si>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</si>
  <si>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</si>
  <si>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</si>
  <si>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</si>
  <si>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</si>
  <si>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</si>
  <si>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</si>
  <si>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</si>
  <si>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</si>
  <si>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</si>
  <si>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</si>
  <si>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</si>
  <si>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</si>
  <si>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</si>
  <si>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</si>
  <si>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</si>
  <si>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</si>
  <si>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</si>
  <si>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</si>
  <si>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</si>
  <si>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</si>
  <si>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</si>
  <si>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</si>
  <si>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</si>
  <si>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</si>
  <si>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</si>
  <si>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</si>
  <si>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</si>
  <si>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</si>
  <si>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</si>
  <si>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</si>
  <si>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</si>
  <si>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</si>
  <si>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</si>
  <si>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</si>
  <si>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</si>
  <si>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</si>
  <si>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</si>
  <si>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</si>
  <si>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</si>
  <si>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</si>
  <si>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</si>
  <si>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</si>
  <si>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</si>
  <si>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</si>
  <si>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</si>
  <si>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</si>
  <si>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</si>
  <si>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</si>
  <si>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</si>
  <si>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</si>
  <si>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</si>
  <si>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</si>
  <si>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</si>
  <si>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</si>
  <si>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</si>
  <si>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</si>
  <si>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</si>
  <si>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</si>
  <si>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</si>
  <si>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</si>
  <si>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</si>
  <si>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</si>
  <si>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</si>
  <si>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</si>
  <si>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</si>
  <si>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</si>
  <si>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</si>
  <si>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</si>
  <si>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</si>
  <si>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</si>
  <si>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</si>
  <si>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</si>
  <si>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</si>
  <si>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</si>
  <si>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</si>
  <si>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</si>
  <si>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</si>
  <si>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</si>
  <si>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</si>
  <si>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</si>
  <si>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</si>
  <si>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</si>
  <si>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</si>
  <si>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</si>
  <si>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</si>
  <si>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</si>
  <si>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</si>
  <si>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</si>
  <si>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</si>
  <si>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</si>
  <si>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</si>
  <si>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</si>
  <si>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</si>
  <si>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</si>
  <si>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</si>
  <si>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</si>
  <si>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</si>
  <si>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</si>
  <si>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</si>
  <si>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</si>
  <si>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</si>
  <si>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</si>
  <si>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</si>
  <si>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</si>
  <si>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</si>
  <si>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</si>
  <si>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</si>
  <si>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</si>
  <si>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</si>
  <si>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</si>
  <si>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</si>
  <si>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</si>
  <si>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</si>
  <si>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</si>
  <si>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</si>
  <si>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</si>
  <si>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</si>
  <si>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</si>
  <si>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</si>
  <si>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</si>
  <si>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</si>
  <si>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</si>
  <si>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</si>
  <si>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</si>
  <si>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</si>
  <si>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</si>
  <si>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</si>
  <si>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</si>
  <si>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</si>
  <si>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</si>
  <si>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</si>
  <si>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</si>
  <si>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</si>
  <si>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</si>
  <si>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</si>
  <si>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</si>
  <si>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</si>
  <si>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</si>
  <si>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</si>
  <si>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</si>
  <si>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</si>
  <si>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</si>
  <si>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</si>
  <si>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</si>
  <si>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</si>
  <si>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</si>
  <si>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</si>
  <si>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</si>
  <si>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</si>
  <si>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</si>
  <si>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</si>
  <si>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</si>
  <si>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</si>
  <si>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</si>
  <si>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</si>
  <si>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</si>
  <si>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</si>
  <si>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</si>
  <si>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</si>
  <si>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</si>
  <si>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</si>
  <si>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</si>
  <si>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</si>
  <si>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</si>
  <si>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</si>
  <si>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</si>
  <si>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</si>
  <si>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</si>
  <si>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</si>
  <si>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</si>
  <si>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</si>
  <si>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</si>
  <si>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</si>
  <si>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</si>
  <si>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</si>
  <si>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</si>
  <si>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</si>
  <si>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</si>
  <si>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</si>
  <si>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</si>
  <si>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</si>
  <si>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</si>
  <si>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</si>
  <si>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</si>
  <si>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</si>
  <si>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</si>
  <si>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</si>
  <si>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</si>
  <si>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</si>
  <si>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</si>
  <si>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</si>
  <si>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</si>
  <si>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</si>
  <si>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</si>
  <si>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</si>
  <si>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</si>
  <si>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</si>
  <si>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</si>
  <si>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</si>
  <si>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</si>
  <si>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</si>
  <si>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</si>
  <si>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</si>
  <si>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</si>
  <si>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</si>
  <si>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</si>
  <si>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</si>
  <si>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</si>
  <si>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</si>
  <si>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</si>
  <si>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</si>
  <si>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</si>
  <si>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</si>
  <si>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</si>
  <si>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</si>
  <si>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</si>
  <si>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</si>
  <si>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</si>
  <si>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</si>
  <si>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</si>
  <si>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</si>
  <si>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</si>
  <si>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</si>
  <si>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</si>
  <si>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</si>
  <si>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</si>
  <si>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</si>
  <si>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</si>
  <si>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</si>
  <si>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</si>
  <si>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</si>
  <si>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</si>
  <si>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</si>
  <si>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</si>
  <si>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</si>
  <si>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</si>
  <si>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</si>
  <si>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</si>
  <si>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</si>
  <si>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</si>
  <si>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</si>
  <si>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</si>
  <si>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</si>
  <si>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</si>
  <si>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</si>
  <si>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</si>
  <si>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</si>
  <si>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</si>
  <si>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</si>
  <si>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</si>
  <si>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</si>
  <si>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</si>
  <si>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</si>
  <si>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</si>
  <si>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</si>
  <si>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</si>
  <si>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</si>
  <si>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</si>
  <si>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</si>
  <si>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</si>
  <si>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</si>
  <si>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</si>
  <si>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</si>
  <si>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</si>
  <si>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</si>
  <si>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</si>
  <si>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</si>
  <si>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</si>
  <si>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</si>
  <si>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</si>
  <si>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</si>
  <si>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</si>
  <si>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</si>
  <si>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</si>
  <si>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</si>
  <si>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</si>
  <si>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</si>
  <si>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</si>
  <si>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</si>
  <si>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</si>
  <si>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</si>
  <si>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</si>
  <si>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</si>
  <si>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</si>
  <si>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</si>
  <si>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</si>
  <si>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</si>
  <si>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</si>
  <si>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</si>
  <si>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</si>
  <si>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</si>
  <si>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</si>
  <si>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</si>
  <si>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</si>
  <si>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</si>
  <si>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</si>
  <si>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</si>
  <si>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</si>
  <si>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</si>
  <si>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</si>
  <si>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</si>
  <si>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</si>
  <si>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</si>
  <si>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</si>
  <si>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</si>
  <si>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</si>
  <si>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</si>
  <si>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</si>
  <si>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</si>
  <si>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</si>
  <si>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</si>
  <si>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</si>
  <si>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</si>
  <si>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</si>
  <si>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</si>
  <si>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</si>
  <si>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</si>
  <si>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</si>
  <si>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</si>
  <si>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</si>
  <si>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</si>
  <si>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</si>
  <si>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</si>
  <si>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</si>
  <si>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</si>
  <si>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</si>
  <si>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</si>
  <si>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</si>
  <si>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</si>
  <si>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</si>
  <si>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</si>
  <si>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</si>
  <si>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</si>
  <si>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</si>
  <si>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</si>
  <si>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</si>
  <si>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</si>
  <si>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</si>
  <si>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</si>
  <si>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</si>
  <si>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</si>
  <si>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</si>
  <si>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</si>
  <si>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</si>
  <si>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</si>
  <si>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</si>
  <si>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</si>
  <si>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</si>
  <si>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</si>
  <si>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</si>
  <si>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</si>
  <si>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</si>
  <si>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</si>
  <si>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</si>
  <si>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</si>
  <si>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</si>
  <si>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</si>
  <si>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</si>
  <si>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</si>
  <si>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</si>
  <si>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</si>
  <si>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</si>
  <si>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</si>
  <si>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</si>
  <si>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</si>
  <si>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</si>
  <si>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</si>
  <si>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</si>
  <si>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</si>
  <si>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</si>
  <si>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</si>
  <si>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</si>
  <si>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</si>
  <si>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</si>
  <si>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</si>
  <si>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</si>
  <si>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</si>
  <si>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</si>
  <si>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</si>
  <si>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</si>
  <si>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</si>
  <si>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</si>
  <si>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</si>
  <si>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</si>
  <si>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</si>
  <si>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</si>
  <si>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</si>
  <si>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</si>
  <si>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</si>
  <si>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</si>
  <si>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</si>
  <si>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</si>
  <si>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</si>
  <si>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</si>
  <si>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</si>
  <si>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</si>
  <si>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</si>
  <si>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</si>
  <si>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</si>
  <si>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</si>
  <si>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</si>
  <si>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</si>
  <si>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</si>
  <si>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</si>
  <si>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</si>
  <si>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</si>
  <si>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</si>
  <si>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</si>
  <si>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</si>
  <si>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</si>
  <si>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</si>
  <si>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</si>
  <si>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</si>
  <si>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</si>
  <si>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</si>
  <si>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</si>
  <si>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</si>
  <si>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</si>
  <si>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</si>
  <si>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</si>
  <si>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</si>
  <si>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</si>
  <si>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</si>
  <si>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</si>
  <si>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</si>
  <si>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</si>
  <si>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</si>
  <si>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</si>
  <si>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</si>
  <si>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</si>
  <si>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</si>
  <si>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</si>
  <si>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</si>
  <si>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</si>
  <si>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</si>
  <si>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</si>
  <si>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</si>
  <si>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</si>
  <si>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</si>
  <si>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</si>
  <si>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</si>
  <si>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</si>
  <si>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</si>
  <si>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</si>
  <si>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</si>
  <si>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</si>
  <si>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</si>
  <si>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</si>
  <si>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</si>
  <si>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</si>
  <si>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</si>
  <si>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</si>
  <si>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</si>
  <si>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</si>
  <si>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</si>
  <si>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</si>
  <si>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</si>
  <si>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</si>
  <si>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</si>
  <si>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</si>
  <si>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</si>
  <si>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</si>
  <si>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</si>
  <si>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</si>
  <si>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</si>
  <si>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</si>
  <si>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</si>
  <si>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</si>
  <si>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</si>
  <si>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</si>
  <si>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</si>
  <si>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</si>
  <si>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</si>
  <si>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</si>
  <si>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</si>
  <si>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</si>
  <si>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</si>
  <si>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</si>
  <si>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</si>
  <si>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</si>
  <si>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</si>
  <si>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</si>
  <si>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</si>
  <si>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</si>
  <si>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</si>
  <si>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</si>
  <si>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</si>
  <si>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</si>
  <si>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</si>
  <si>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</si>
  <si>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</si>
  <si>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</si>
  <si>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</si>
  <si>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</si>
  <si>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</si>
  <si>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</si>
  <si>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</si>
  <si>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</si>
  <si>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</si>
  <si>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</si>
  <si>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</si>
  <si>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</si>
  <si>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</si>
  <si>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</si>
  <si>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</si>
  <si>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</si>
  <si>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</si>
  <si>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</si>
  <si>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</si>
  <si>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</si>
  <si>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</si>
  <si>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</si>
  <si>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</si>
  <si>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</si>
  <si>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</si>
  <si>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</si>
  <si>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</si>
  <si>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</si>
  <si>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</si>
  <si>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</si>
  <si>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</si>
  <si>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</si>
  <si>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</si>
  <si>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</si>
  <si>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</si>
  <si>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</si>
  <si>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</si>
  <si>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</si>
  <si>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</si>
  <si>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</si>
  <si>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</si>
  <si>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</si>
  <si>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</si>
  <si>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</si>
  <si>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</si>
  <si>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</si>
  <si>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</si>
  <si>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</si>
  <si>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</si>
  <si>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</si>
  <si>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</si>
  <si>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</si>
  <si>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</si>
  <si>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</si>
  <si>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</si>
  <si>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</si>
  <si>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</si>
  <si>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</si>
  <si>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</si>
  <si>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</si>
  <si>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</si>
  <si>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</si>
  <si>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</si>
  <si>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</si>
  <si>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</si>
  <si>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</si>
  <si>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</si>
  <si>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</si>
  <si>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</si>
  <si>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</si>
  <si>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</si>
  <si>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</si>
  <si>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</si>
  <si>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</si>
  <si>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</si>
  <si>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</si>
  <si>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</si>
  <si>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</si>
  <si>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</si>
  <si>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</si>
  <si>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</si>
  <si>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</si>
  <si>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</si>
  <si>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</si>
  <si>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</si>
  <si>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</si>
  <si>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</si>
  <si>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</si>
  <si>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</si>
  <si>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</si>
  <si>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</si>
  <si>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</si>
  <si>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</si>
  <si>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</si>
  <si>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</si>
  <si>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</si>
  <si>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</si>
  <si>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</si>
  <si>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</si>
  <si>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</si>
  <si>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</si>
  <si>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</si>
  <si>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</si>
  <si>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</si>
  <si>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</si>
  <si>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</si>
  <si>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</si>
  <si>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</si>
  <si>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</si>
  <si>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</si>
  <si>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</si>
  <si>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</si>
  <si>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</si>
  <si>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</si>
  <si>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</si>
  <si>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</si>
  <si>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</si>
  <si>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</si>
  <si>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</si>
  <si>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</si>
  <si>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</si>
  <si>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</si>
  <si>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</si>
  <si>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</si>
  <si>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</si>
  <si>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</si>
  <si>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</si>
  <si>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</si>
  <si>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</si>
  <si>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</si>
  <si>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</si>
  <si>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</si>
  <si>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</si>
  <si>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</si>
  <si>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</si>
  <si>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</si>
  <si>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</si>
  <si>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</si>
  <si>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</si>
  <si>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</si>
  <si>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</si>
  <si>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</si>
  <si>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</si>
  <si>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</si>
  <si>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</si>
  <si>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</si>
  <si>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</si>
  <si>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</si>
  <si>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</si>
  <si>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</si>
  <si>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</si>
  <si>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</si>
  <si>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</si>
  <si>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</si>
  <si>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</si>
  <si>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</si>
  <si>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</si>
  <si>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</si>
  <si>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</si>
  <si>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</si>
  <si>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</si>
  <si>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</si>
  <si>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</si>
  <si>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</si>
  <si>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</si>
  <si>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</si>
  <si>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</si>
  <si>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</si>
  <si>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</si>
  <si>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</si>
  <si>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</si>
  <si>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</si>
  <si>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</si>
  <si>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</si>
  <si>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</si>
  <si>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</si>
  <si>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</si>
  <si>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</si>
  <si>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</si>
  <si>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</si>
  <si>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</si>
  <si>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</si>
  <si>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</si>
  <si>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</si>
  <si>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</si>
  <si>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</si>
  <si>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</si>
  <si>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</si>
  <si>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</si>
  <si>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</si>
  <si>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</si>
  <si>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</si>
  <si>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</si>
  <si>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</si>
  <si>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</si>
  <si>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</si>
  <si>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</si>
  <si>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</si>
  <si>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</si>
  <si>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</si>
  <si>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</si>
  <si>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</si>
  <si>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</si>
  <si>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</si>
  <si>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</si>
  <si>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</si>
  <si>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</si>
  <si>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</si>
  <si>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</si>
  <si>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</si>
  <si>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</si>
  <si>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</si>
  <si>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</si>
  <si>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</si>
  <si>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</si>
  <si>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</si>
  <si>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</si>
  <si>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</si>
  <si>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</si>
  <si>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</si>
  <si>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</si>
  <si>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</si>
  <si>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</si>
  <si>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</si>
  <si>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</si>
  <si>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</si>
  <si>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</si>
  <si>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</si>
  <si>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</si>
  <si>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</si>
  <si>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</si>
  <si>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</si>
  <si>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</si>
  <si>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</si>
  <si>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</si>
  <si>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</si>
  <si>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</si>
  <si>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</si>
  <si>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</si>
  <si>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</si>
  <si>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</si>
  <si>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</si>
  <si>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</si>
  <si>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</si>
  <si>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</si>
  <si>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</si>
  <si>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</si>
  <si>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</si>
  <si>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</si>
  <si>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</si>
  <si>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</si>
  <si>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</si>
  <si>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</si>
  <si>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</si>
  <si>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</si>
  <si>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</si>
  <si>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</si>
  <si>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</si>
  <si>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</si>
  <si>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</si>
  <si>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</si>
  <si>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</si>
  <si>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</si>
  <si>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</si>
  <si>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</si>
  <si>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</si>
  <si>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</si>
  <si>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</si>
  <si>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</si>
  <si>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</si>
  <si>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</si>
  <si>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</si>
  <si>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</si>
  <si>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</si>
  <si>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</si>
  <si>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</si>
  <si>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</si>
  <si>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</si>
  <si>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</si>
  <si>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</si>
  <si>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</si>
  <si>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</si>
  <si>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</si>
  <si>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</si>
  <si>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</si>
  <si>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</si>
  <si>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</si>
  <si>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</si>
  <si>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</si>
  <si>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</si>
  <si>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</si>
  <si>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</si>
  <si>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</si>
  <si>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</si>
  <si>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</si>
  <si>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</si>
  <si>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</si>
  <si>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</si>
  <si>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</si>
  <si>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</si>
  <si>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</si>
  <si>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</si>
  <si>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</si>
  <si>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</si>
  <si>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</si>
  <si>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</si>
  <si>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</si>
  <si>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</si>
  <si>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</si>
  <si>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</si>
  <si>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</si>
  <si>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</si>
  <si>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</si>
  <si>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</si>
  <si>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</si>
  <si>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</si>
  <si>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</si>
  <si>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</si>
  <si>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</si>
  <si>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</si>
  <si>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</si>
  <si>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</si>
  <si>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</si>
  <si>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</si>
  <si>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</si>
  <si>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</si>
  <si>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</si>
  <si>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</si>
  <si>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</si>
  <si>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</si>
  <si>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</si>
  <si>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</si>
  <si>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</si>
  <si>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</si>
  <si>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</si>
  <si>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</si>
  <si>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</si>
  <si>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</si>
  <si>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</si>
  <si>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</si>
  <si>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</si>
  <si>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</si>
  <si>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</si>
  <si>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</si>
  <si>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</si>
  <si>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</si>
  <si>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</si>
  <si>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</si>
  <si>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</si>
  <si>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</si>
  <si>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</si>
  <si>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</si>
  <si>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</si>
  <si>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</si>
  <si>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</si>
  <si>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</si>
  <si>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</si>
  <si>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</si>
  <si>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</si>
  <si>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</si>
  <si>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</si>
  <si>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</si>
  <si>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</si>
  <si>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</si>
  <si>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</si>
  <si>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</si>
  <si>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</si>
  <si>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</si>
  <si>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</si>
  <si>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</si>
  <si>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</si>
  <si>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</si>
  <si>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</si>
  <si>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</si>
  <si>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</si>
  <si>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</si>
  <si>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</si>
  <si>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</si>
  <si>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</si>
  <si>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</si>
  <si>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</si>
  <si>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</si>
  <si>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</si>
  <si>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</si>
  <si>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</si>
  <si>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</si>
  <si>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</si>
  <si>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</si>
  <si>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</si>
  <si>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</si>
  <si>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</si>
  <si>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</si>
  <si>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</si>
  <si>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</si>
  <si>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</si>
  <si>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</si>
  <si>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</si>
  <si>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</si>
  <si>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</si>
  <si>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</si>
  <si>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</si>
  <si>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</si>
  <si>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</si>
  <si>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</si>
  <si>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</si>
  <si>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</si>
  <si>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</si>
  <si>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</si>
  <si>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</si>
  <si>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</si>
  <si>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</si>
  <si>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</si>
  <si>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</si>
  <si>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</si>
  <si>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</si>
  <si>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</si>
  <si>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</si>
  <si>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</si>
  <si>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</si>
  <si>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</si>
  <si>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</si>
  <si>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</si>
  <si>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</si>
  <si>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</si>
  <si>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</si>
  <si>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</si>
  <si>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</si>
  <si>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</si>
  <si>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</si>
  <si>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</si>
  <si>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</si>
  <si>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</si>
  <si>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</si>
  <si>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</si>
  <si>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</si>
  <si>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</si>
  <si>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</si>
  <si>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</si>
  <si>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</si>
  <si>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</si>
  <si>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</si>
  <si>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</si>
  <si>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</si>
  <si>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</si>
  <si>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</si>
  <si>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</si>
  <si>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</si>
  <si>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</si>
  <si>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</si>
  <si>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</si>
  <si>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</si>
  <si>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</si>
  <si>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</si>
  <si>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</si>
  <si>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</si>
  <si>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</si>
  <si>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</si>
  <si>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</si>
  <si>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</si>
  <si>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</si>
  <si>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</si>
  <si>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</si>
  <si>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</si>
  <si>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</si>
  <si>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</si>
  <si>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</si>
  <si>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</si>
  <si>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</si>
  <si>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</si>
  <si>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</si>
  <si>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</si>
  <si>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</si>
  <si>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</si>
  <si>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</si>
  <si>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</si>
  <si>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</si>
  <si>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</si>
  <si>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</si>
  <si>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</si>
  <si>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</si>
  <si>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</si>
  <si>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</si>
  <si>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</si>
  <si>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</si>
  <si>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</si>
  <si>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</si>
  <si>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</si>
  <si>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</si>
  <si>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</si>
  <si>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</si>
  <si>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</si>
  <si>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</si>
  <si>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</si>
  <si>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</si>
  <si>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</si>
  <si>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</si>
  <si>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</si>
  <si>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</si>
  <si>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</si>
  <si>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</si>
  <si>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</si>
  <si>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</si>
  <si>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</si>
  <si>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</si>
  <si>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</si>
  <si>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</si>
  <si>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</si>
  <si>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</si>
  <si>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</si>
  <si>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</si>
  <si>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</si>
  <si>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</si>
  <si>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</si>
  <si>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</si>
  <si>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</si>
  <si>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</si>
  <si>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</si>
  <si>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</si>
  <si>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</si>
  <si>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</si>
  <si>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</si>
  <si>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</si>
  <si>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</si>
  <si>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</si>
  <si>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</si>
  <si>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</si>
  <si>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</si>
  <si>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</si>
  <si>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</si>
  <si>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</si>
  <si>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</si>
  <si>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</si>
  <si>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</si>
  <si>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</si>
  <si>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</si>
  <si>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</si>
  <si>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</si>
  <si>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</si>
  <si>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</si>
  <si>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</si>
  <si>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</si>
  <si>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</si>
  <si>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</si>
  <si>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</si>
  <si>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</si>
  <si>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</si>
  <si>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</si>
  <si>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</si>
  <si>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</si>
  <si>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</si>
  <si>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</si>
  <si>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</si>
  <si>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</si>
  <si>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</si>
  <si>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</si>
  <si>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</si>
  <si>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</si>
  <si>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</si>
  <si>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</si>
  <si>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</si>
  <si>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</si>
  <si>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</si>
  <si>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</si>
  <si>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</si>
  <si>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</si>
  <si>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</si>
  <si>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</si>
  <si>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</si>
  <si>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</si>
  <si>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</si>
  <si>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</si>
  <si>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</si>
  <si>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</si>
  <si>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</si>
  <si>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</si>
  <si>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</si>
  <si>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</si>
  <si>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</si>
  <si>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</si>
  <si>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</si>
  <si>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</si>
  <si>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</si>
  <si>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</si>
  <si>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</si>
  <si>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</si>
  <si>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</si>
  <si>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</si>
  <si>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</si>
  <si>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</si>
  <si>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</si>
  <si>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</si>
  <si>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</si>
  <si>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</si>
  <si>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</si>
  <si>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</si>
  <si>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</si>
  <si>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</si>
  <si>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</si>
  <si>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</si>
  <si>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</si>
  <si>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</si>
  <si>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</si>
  <si>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</si>
  <si>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</si>
  <si>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</si>
  <si>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</si>
  <si>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</si>
  <si>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</si>
  <si>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</si>
  <si>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</si>
  <si>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</si>
  <si>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</si>
  <si>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</si>
  <si>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</si>
  <si>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</si>
  <si>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</si>
  <si>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</si>
  <si>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</si>
  <si>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</si>
  <si>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</si>
  <si>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</si>
  <si>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</si>
  <si>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</si>
  <si>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</si>
  <si>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</si>
  <si>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</si>
  <si>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</si>
  <si>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</si>
  <si>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</si>
  <si>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</si>
  <si>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</si>
  <si>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</si>
  <si>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</si>
  <si>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</si>
  <si>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</si>
  <si>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</si>
  <si>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</si>
  <si>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</si>
  <si>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</si>
  <si>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</si>
  <si>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</si>
  <si>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</si>
  <si>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</si>
  <si>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</si>
  <si>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</si>
  <si>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</si>
  <si>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</si>
  <si>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</si>
  <si>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</si>
  <si>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</si>
  <si>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</si>
  <si>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</si>
  <si>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</si>
  <si>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</si>
  <si>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</si>
  <si>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</si>
  <si>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</si>
  <si>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</si>
  <si>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</si>
  <si>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</si>
  <si>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</si>
  <si>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</si>
  <si>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</si>
  <si>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</si>
  <si>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</si>
  <si>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</si>
  <si>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</si>
  <si>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</si>
  <si>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</si>
  <si>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</si>
  <si>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</si>
  <si>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</si>
  <si>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</si>
  <si>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</si>
  <si>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</si>
  <si>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</si>
  <si>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</si>
  <si>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</si>
  <si>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</si>
  <si>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</si>
  <si>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</si>
  <si>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</si>
  <si>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</si>
  <si>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</si>
  <si>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</si>
  <si>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</si>
  <si>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</si>
  <si>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</si>
  <si>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</si>
  <si>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</si>
  <si>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</si>
  <si>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</si>
  <si>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</si>
  <si>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</si>
  <si>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</si>
  <si>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</si>
  <si>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</si>
  <si>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</si>
  <si>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</si>
  <si>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</si>
  <si>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</si>
  <si>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</si>
  <si>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</si>
  <si>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</si>
  <si>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</si>
  <si>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</si>
  <si>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</si>
  <si>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</si>
  <si>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</si>
  <si>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</si>
  <si>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</si>
  <si>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</si>
  <si>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</si>
  <si>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</si>
  <si>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</si>
  <si>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</si>
  <si>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</si>
  <si>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</si>
  <si>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</si>
  <si>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</si>
  <si>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</si>
  <si>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</si>
  <si>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</si>
  <si>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</si>
  <si>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</si>
  <si>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</si>
  <si>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</si>
  <si>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</si>
  <si>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</si>
  <si>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</si>
  <si>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</si>
  <si>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</si>
  <si>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</si>
  <si>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</si>
  <si>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</si>
  <si>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</si>
  <si>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</si>
  <si>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</si>
  <si>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</si>
  <si>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</si>
  <si>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</si>
  <si>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</si>
  <si>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</si>
  <si>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</si>
  <si>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</si>
  <si>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</si>
  <si>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</si>
  <si>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</si>
  <si>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</si>
  <si>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</si>
  <si>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</si>
  <si>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</si>
  <si>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</si>
  <si>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</si>
  <si>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</si>
  <si>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</si>
  <si>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</si>
  <si>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</si>
  <si>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</si>
  <si>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</si>
  <si>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</si>
  <si>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</si>
  <si>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</si>
  <si>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</si>
  <si>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</si>
  <si>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</si>
  <si>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</si>
  <si>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</si>
  <si>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</si>
  <si>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</si>
  <si>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</si>
  <si>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</si>
  <si>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</si>
  <si>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</si>
  <si>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</si>
  <si>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</si>
  <si>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</si>
  <si>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</si>
  <si>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</si>
  <si>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</si>
  <si>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</si>
  <si>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</si>
  <si>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</si>
  <si>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</si>
  <si>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</si>
  <si>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</si>
  <si>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</si>
  <si>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</si>
  <si>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</si>
  <si>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</si>
  <si>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</si>
  <si>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</si>
  <si>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</si>
  <si>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</si>
  <si>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</si>
  <si>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</si>
  <si>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</si>
  <si>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</si>
  <si>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</si>
  <si>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</si>
  <si>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</si>
  <si>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</si>
  <si>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</si>
  <si>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</si>
  <si>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</si>
  <si>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</si>
  <si>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</si>
  <si>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</si>
  <si>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</si>
  <si>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</si>
  <si>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</si>
  <si>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</si>
  <si>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</si>
  <si>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</si>
  <si>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</si>
  <si>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</si>
  <si>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</si>
  <si>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</si>
  <si>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</si>
  <si>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</si>
  <si>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</si>
  <si>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</si>
  <si>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</si>
  <si>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</si>
  <si>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</si>
  <si>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</si>
  <si>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</si>
  <si>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</si>
  <si>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</si>
  <si>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</si>
  <si>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</si>
  <si>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</si>
  <si>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</si>
  <si>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</si>
  <si>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</si>
  <si>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</si>
  <si>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</si>
  <si>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</si>
  <si>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</si>
  <si>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</si>
  <si>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</si>
  <si>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</si>
  <si>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</si>
  <si>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</si>
  <si>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</si>
  <si>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</si>
  <si>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</si>
  <si>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</si>
  <si>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</si>
  <si>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</si>
  <si>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</si>
  <si>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</si>
  <si>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</si>
  <si>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</si>
  <si>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</si>
  <si>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</si>
  <si>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</si>
  <si>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</si>
  <si>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</si>
  <si>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</si>
  <si>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</si>
  <si>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</si>
  <si>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</si>
  <si>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</si>
  <si>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</si>
  <si>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</si>
  <si>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</si>
  <si>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</si>
  <si>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</si>
  <si>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</si>
  <si>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</si>
  <si>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</si>
  <si>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</si>
  <si>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</si>
  <si>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</si>
  <si>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</si>
  <si>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</si>
  <si>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</si>
  <si>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</si>
  <si>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</si>
  <si>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</si>
  <si>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</si>
  <si>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</si>
  <si>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</si>
  <si>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</si>
  <si>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</si>
  <si>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</si>
  <si>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</si>
  <si>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</si>
  <si>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</si>
  <si>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</si>
  <si>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</si>
  <si>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</si>
  <si>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</si>
  <si>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</si>
  <si>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</si>
  <si>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</si>
  <si>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</si>
  <si>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</si>
  <si>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</si>
  <si>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</si>
  <si>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</si>
  <si>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</si>
  <si>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</si>
  <si>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</si>
  <si>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</si>
  <si>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</si>
  <si>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</si>
  <si>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</si>
  <si>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</si>
  <si>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</si>
  <si>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</si>
  <si>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</si>
  <si>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</si>
  <si>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</si>
  <si>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</si>
  <si>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</si>
  <si>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</si>
  <si>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</si>
  <si>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</si>
  <si>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</si>
  <si>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</si>
  <si>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</si>
  <si>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</si>
  <si>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</si>
  <si>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</si>
  <si>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</si>
  <si>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</si>
  <si>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</si>
  <si>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</si>
  <si>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</si>
  <si>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</si>
  <si>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</si>
  <si>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</si>
  <si>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</si>
  <si>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</si>
  <si>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</si>
  <si>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</si>
  <si>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</si>
  <si>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</si>
  <si>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</si>
  <si>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</si>
  <si>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</si>
  <si>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</si>
  <si>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</si>
  <si>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</si>
  <si>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</si>
  <si>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</si>
  <si>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</si>
  <si>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</si>
  <si>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</si>
  <si>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</si>
  <si>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</si>
  <si>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</si>
  <si>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</si>
  <si>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</si>
  <si>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</si>
  <si>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</si>
  <si>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</si>
  <si>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</si>
  <si>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</si>
  <si>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</si>
  <si>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</si>
  <si>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</si>
  <si>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</si>
  <si>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</si>
  <si>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</si>
  <si>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</si>
  <si>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</si>
  <si>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</si>
  <si>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</si>
  <si>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</si>
  <si>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</si>
  <si>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</si>
  <si>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</si>
  <si>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</si>
  <si>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</si>
  <si>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</si>
  <si>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</si>
  <si>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</si>
  <si>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</si>
  <si>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</si>
  <si>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</si>
  <si>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</si>
  <si>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</si>
  <si>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</si>
  <si>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</si>
  <si>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</si>
  <si>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</si>
  <si>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</si>
  <si>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</si>
  <si>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</si>
  <si>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</si>
  <si>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</si>
  <si>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</si>
  <si>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</si>
  <si>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</si>
  <si>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</si>
  <si>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</si>
  <si>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</si>
  <si>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</si>
  <si>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</si>
  <si>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</si>
  <si>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</si>
  <si>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</si>
  <si>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</si>
  <si>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</si>
  <si>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</si>
  <si>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</si>
  <si>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</si>
  <si>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</si>
  <si>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</si>
  <si>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</si>
  <si>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</si>
  <si>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</si>
  <si>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</si>
  <si>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</si>
  <si>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</si>
  <si>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</si>
  <si>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</si>
  <si>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</si>
  <si>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</si>
  <si>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</si>
  <si>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</si>
  <si>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</si>
  <si>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</si>
  <si>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</si>
  <si>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</si>
  <si>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</si>
  <si>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</si>
  <si>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</si>
  <si>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</si>
  <si>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</si>
  <si>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</si>
  <si>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</si>
  <si>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</si>
  <si>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</si>
  <si>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</si>
  <si>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</si>
  <si>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</si>
  <si>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</si>
  <si>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</si>
  <si>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</si>
  <si>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</si>
  <si>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</si>
  <si>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</si>
  <si>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</si>
  <si>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</si>
  <si>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</si>
  <si>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</si>
  <si>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</si>
  <si>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</si>
  <si>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</si>
  <si>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</si>
  <si>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</si>
  <si>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</si>
  <si>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</si>
  <si>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</si>
  <si>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</si>
  <si>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</si>
  <si>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</si>
  <si>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</si>
  <si>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</si>
  <si>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</si>
  <si>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</si>
  <si>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</si>
  <si>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</si>
  <si>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</si>
  <si>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</si>
  <si>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</si>
  <si>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</si>
  <si>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</si>
  <si>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</si>
  <si>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</si>
  <si>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</si>
  <si>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</si>
  <si>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</si>
  <si>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</si>
  <si>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</si>
  <si>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</si>
  <si>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</si>
  <si>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</si>
  <si>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</si>
  <si>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</si>
  <si>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</si>
  <si>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</si>
  <si>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</si>
  <si>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</si>
  <si>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</si>
  <si>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</si>
  <si>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</si>
  <si>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</si>
  <si>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</si>
  <si>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</si>
  <si>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</si>
  <si>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</si>
  <si>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</si>
  <si>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</si>
  <si>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</si>
  <si>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</si>
  <si>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</si>
  <si>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</si>
  <si>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</si>
  <si>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</si>
  <si>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</si>
  <si>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</si>
  <si>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</si>
  <si>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</si>
  <si>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</si>
  <si>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</si>
  <si>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</si>
  <si>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</si>
  <si>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</si>
  <si>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</si>
  <si>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</si>
  <si>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</si>
  <si>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</si>
  <si>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</si>
  <si>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</si>
  <si>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</si>
  <si>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</si>
  <si>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</si>
  <si>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</si>
  <si>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</si>
  <si>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</si>
  <si>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</si>
  <si>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</si>
  <si>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</si>
  <si>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</si>
  <si>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</si>
  <si>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</si>
  <si>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</si>
  <si>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</si>
  <si>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</si>
  <si>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</si>
  <si>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</si>
  <si>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</si>
  <si>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</si>
  <si>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</si>
  <si>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</si>
  <si>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</si>
  <si>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</si>
  <si>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</si>
  <si>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</si>
  <si>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</si>
  <si>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</si>
  <si>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</si>
  <si>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</si>
  <si>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</si>
  <si>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</si>
  <si>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</si>
  <si>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</si>
  <si>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</si>
  <si>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</si>
  <si>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</si>
  <si>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</si>
  <si>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</si>
  <si>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</si>
  <si>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</si>
  <si>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</si>
  <si>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</si>
  <si>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</si>
  <si>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</si>
  <si>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</si>
  <si>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</si>
  <si>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</si>
  <si>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</si>
  <si>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</si>
  <si>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</si>
  <si>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</si>
  <si>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</si>
  <si>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</si>
  <si>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</si>
  <si>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</si>
  <si>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</si>
  <si>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</si>
  <si>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</si>
  <si>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</si>
  <si>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</si>
  <si>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</si>
  <si>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</si>
  <si>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</si>
  <si>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</si>
  <si>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</si>
  <si>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</si>
  <si>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</si>
  <si>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</si>
  <si>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</si>
  <si>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</si>
  <si>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</si>
  <si>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</si>
  <si>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</si>
  <si>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</si>
  <si>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</si>
  <si>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</si>
  <si>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</si>
  <si>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</si>
  <si>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</si>
  <si>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</si>
  <si>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</si>
  <si>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</si>
  <si>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</si>
  <si>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</si>
  <si>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</si>
  <si>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</si>
  <si>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</si>
  <si>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</si>
  <si>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</si>
  <si>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</si>
  <si>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</si>
  <si>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</si>
  <si>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</si>
  <si>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</si>
  <si>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</si>
  <si>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</si>
  <si>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</si>
  <si>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</si>
  <si>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</si>
  <si>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</si>
  <si>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</si>
  <si>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</si>
  <si>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</si>
  <si>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</si>
  <si>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</si>
  <si>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</si>
  <si>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</si>
  <si>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</si>
  <si>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</si>
  <si>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</si>
  <si>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</si>
  <si>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</si>
  <si>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</si>
  <si>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</si>
  <si>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</si>
  <si>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</si>
  <si>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</si>
  <si>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</si>
  <si>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</si>
  <si>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</si>
  <si>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</si>
  <si>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</si>
  <si>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</si>
  <si>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</si>
  <si>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</si>
  <si>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</si>
  <si>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</si>
  <si>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</si>
  <si>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</si>
  <si>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</si>
  <si>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</si>
  <si>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</si>
  <si>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</si>
  <si>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</si>
  <si>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</si>
  <si>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</si>
  <si>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</si>
  <si>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</si>
  <si>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</si>
  <si>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</si>
  <si>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</si>
  <si>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</si>
  <si>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</si>
  <si>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</si>
  <si>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</si>
  <si>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</si>
  <si>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</si>
  <si>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</si>
  <si>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</si>
  <si>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</si>
  <si>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</si>
  <si>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</si>
  <si>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</si>
  <si>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</si>
  <si>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</si>
  <si>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</si>
  <si>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</si>
  <si>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</si>
  <si>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</si>
  <si>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</si>
  <si>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</si>
  <si>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</si>
  <si>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</si>
  <si>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</si>
  <si>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</si>
  <si>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</si>
  <si>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</si>
  <si>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</si>
  <si>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</si>
  <si>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</si>
  <si>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</si>
  <si>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</si>
  <si>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</si>
  <si>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</si>
  <si>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</si>
  <si>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</si>
  <si>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</si>
  <si>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</si>
  <si>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</si>
  <si>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</si>
  <si>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</si>
  <si>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</si>
  <si>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</si>
  <si>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</si>
  <si>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</si>
  <si>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</si>
  <si>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</si>
  <si>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</si>
  <si>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</si>
  <si>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</si>
  <si>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</si>
  <si>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</si>
  <si>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</si>
  <si>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</si>
  <si>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</si>
  <si>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</si>
  <si>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</si>
  <si>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</si>
  <si>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</si>
  <si>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</si>
  <si>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</si>
  <si>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</si>
  <si>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</si>
  <si>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</si>
  <si>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</si>
  <si>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</si>
  <si>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</si>
  <si>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</si>
  <si>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</si>
  <si>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</si>
  <si>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</si>
  <si>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</si>
  <si>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</si>
  <si>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</si>
  <si>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</si>
  <si>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</si>
  <si>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</si>
  <si>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</si>
  <si>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</si>
  <si>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</si>
  <si>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</si>
  <si>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</si>
  <si>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</si>
  <si>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</si>
  <si>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</si>
  <si>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</si>
  <si>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</si>
  <si>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</si>
  <si>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</si>
  <si>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</si>
  <si>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</si>
  <si>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</si>
  <si>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</si>
  <si>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</si>
  <si>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</si>
  <si>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</si>
  <si>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</si>
  <si>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</si>
  <si>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</si>
  <si>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</si>
  <si>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</si>
  <si>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</si>
  <si>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</si>
  <si>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</si>
  <si>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</si>
  <si>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</si>
  <si>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</si>
  <si>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</si>
  <si>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</si>
  <si>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</si>
  <si>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</si>
  <si>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</si>
  <si>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</si>
  <si>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</si>
  <si>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</si>
  <si>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</si>
  <si>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</si>
  <si>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</si>
  <si>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</si>
  <si>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</si>
  <si>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</si>
  <si>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</si>
  <si>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</si>
  <si>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</si>
  <si>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</si>
  <si>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</si>
  <si>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</si>
  <si>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</si>
  <si>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</si>
  <si>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</si>
  <si>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</si>
  <si>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</si>
  <si>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</si>
  <si>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</si>
  <si>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</si>
  <si>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</si>
  <si>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</si>
  <si>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</si>
  <si>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</si>
  <si>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</si>
  <si>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</si>
  <si>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</si>
  <si>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</si>
  <si>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</si>
  <si>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</si>
  <si>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</si>
  <si>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</si>
  <si>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</si>
  <si>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</si>
  <si>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</si>
  <si>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</si>
  <si>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</si>
  <si>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</si>
  <si>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</si>
  <si>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</si>
  <si>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</si>
  <si>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</si>
  <si>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</si>
  <si>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</si>
  <si>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</si>
  <si>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</si>
  <si>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</si>
  <si>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</si>
  <si>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</si>
  <si>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</si>
  <si>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</si>
  <si>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</si>
  <si>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</si>
  <si>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</si>
  <si>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</si>
  <si>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</si>
  <si>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</si>
  <si>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</si>
  <si>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</si>
  <si>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</si>
  <si>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</si>
  <si>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</si>
  <si>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</si>
  <si>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</si>
  <si>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</si>
  <si>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</si>
  <si>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</si>
  <si>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</si>
  <si>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</si>
  <si>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</si>
  <si>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</si>
  <si>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</si>
  <si>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</si>
  <si>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</si>
  <si>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</si>
  <si>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</si>
  <si>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</si>
  <si>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</si>
  <si>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</si>
  <si>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</si>
  <si>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</si>
  <si>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</si>
  <si>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</si>
  <si>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</si>
  <si>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</si>
  <si>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</si>
  <si>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</si>
  <si>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</si>
  <si>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</si>
  <si>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</si>
  <si>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</si>
  <si>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</si>
  <si>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</si>
  <si>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</si>
  <si>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</si>
  <si>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</si>
  <si>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</si>
  <si>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</si>
  <si>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</si>
  <si>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</si>
  <si>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</si>
  <si>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</si>
  <si>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</si>
  <si>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</si>
  <si>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</si>
  <si>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</si>
  <si>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</si>
  <si>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</si>
  <si>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</si>
  <si>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</si>
  <si>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</si>
  <si>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</si>
  <si>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</si>
  <si>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</si>
  <si>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</si>
  <si>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</si>
  <si>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</si>
  <si>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</si>
  <si>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</si>
  <si>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</si>
  <si>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</si>
  <si>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</si>
  <si>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</si>
  <si>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</si>
  <si>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</si>
  <si>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</si>
  <si>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</si>
  <si>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</si>
  <si>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</si>
  <si>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</si>
  <si>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</si>
  <si>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</si>
  <si>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</si>
  <si>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</si>
  <si>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</si>
  <si>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</si>
  <si>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</si>
  <si>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</si>
  <si>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</si>
  <si>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</si>
  <si>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</si>
  <si>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</si>
  <si>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</si>
  <si>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</si>
  <si>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</si>
  <si>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</si>
  <si>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</si>
  <si>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</si>
  <si>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</si>
  <si>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</si>
  <si>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</si>
  <si>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</si>
  <si>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</si>
  <si>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</si>
  <si>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</si>
  <si>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</si>
  <si>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</si>
  <si>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</si>
  <si>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</si>
  <si>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</si>
  <si>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</si>
  <si>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</si>
  <si>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</si>
  <si>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</si>
  <si>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</si>
  <si>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</si>
  <si>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</si>
  <si>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</si>
  <si>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</si>
  <si>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</si>
  <si>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</si>
  <si>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</si>
  <si>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</si>
  <si>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</si>
  <si>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</si>
  <si>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</si>
  <si>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</si>
  <si>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</si>
  <si>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</si>
  <si>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</si>
  <si>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</si>
  <si>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</si>
  <si>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</si>
  <si>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</si>
  <si>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</si>
  <si>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</si>
  <si>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</si>
  <si>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</si>
  <si>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</si>
  <si>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</si>
  <si>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</si>
  <si>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</si>
  <si>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</si>
  <si>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</si>
  <si>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</si>
  <si>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</si>
  <si>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</si>
  <si>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</si>
  <si>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</si>
  <si>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</si>
  <si>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</si>
  <si>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</si>
  <si>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</si>
  <si>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</si>
  <si>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</si>
  <si>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</si>
  <si>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</si>
  <si>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</si>
  <si>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</si>
  <si>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</si>
  <si>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</si>
  <si>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</si>
  <si>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</si>
  <si>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</si>
  <si>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</si>
  <si>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</si>
  <si>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</si>
  <si>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</si>
  <si>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</si>
  <si>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</si>
  <si>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</si>
  <si>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</si>
  <si>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</si>
  <si>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</si>
  <si>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</si>
  <si>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</si>
  <si>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</si>
  <si>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</si>
  <si>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</si>
  <si>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</si>
  <si>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</si>
  <si>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</si>
  <si>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</si>
  <si>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</si>
  <si>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</si>
  <si>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</si>
  <si>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</si>
  <si>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</si>
  <si>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</si>
  <si>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</si>
  <si>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</si>
  <si>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</si>
  <si>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</si>
  <si>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</si>
  <si>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</si>
  <si>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</si>
  <si>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</si>
  <si>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</si>
  <si>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</si>
  <si>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</si>
  <si>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</si>
  <si>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</si>
  <si>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</si>
  <si>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</si>
  <si>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</si>
  <si>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</si>
  <si>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</si>
  <si>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</si>
  <si>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</si>
  <si>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</si>
  <si>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</si>
  <si>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</si>
  <si>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</si>
  <si>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</si>
  <si>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</si>
  <si>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</si>
  <si>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</si>
  <si>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</si>
  <si>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</si>
  <si>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</si>
  <si>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</si>
  <si>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</si>
  <si>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</si>
  <si>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</si>
  <si>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</si>
  <si>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</si>
  <si>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</si>
  <si>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</si>
  <si>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</si>
  <si>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</si>
  <si>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</si>
  <si>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</si>
  <si>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</si>
  <si>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</si>
  <si>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</si>
  <si>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</si>
  <si>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</si>
  <si>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</si>
  <si>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</si>
  <si>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</si>
  <si>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</si>
  <si>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</si>
  <si>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</si>
  <si>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</si>
  <si>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</si>
  <si>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</si>
  <si>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</si>
  <si>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</si>
  <si>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</si>
  <si>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</si>
  <si>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</si>
  <si>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</si>
  <si>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</si>
  <si>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</si>
  <si>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</si>
  <si>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</si>
  <si>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</si>
  <si>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</si>
  <si>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</si>
  <si>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</si>
  <si>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</si>
  <si>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</si>
  <si>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</si>
  <si>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</si>
  <si>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</si>
  <si>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</si>
  <si>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</si>
  <si>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</si>
  <si>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</si>
  <si>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</si>
  <si>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</si>
  <si>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</si>
  <si>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</si>
  <si>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</si>
  <si>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</si>
  <si>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</si>
  <si>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</si>
  <si>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</si>
  <si>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</si>
  <si>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</si>
  <si>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</si>
  <si>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</si>
  <si>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</si>
  <si>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</si>
  <si>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</si>
  <si>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</si>
  <si>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</si>
  <si>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</si>
  <si>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</si>
  <si>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</si>
  <si>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</si>
  <si>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</si>
  <si>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</si>
  <si>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</si>
  <si>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</si>
  <si>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</si>
  <si>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</si>
  <si>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</si>
  <si>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</si>
  <si>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</si>
  <si>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</si>
  <si>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</si>
  <si>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</si>
  <si>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</si>
  <si>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</si>
  <si>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</si>
  <si>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</si>
  <si>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</si>
  <si>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</si>
  <si>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</si>
  <si>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</si>
  <si>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</si>
  <si>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</si>
  <si>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</si>
  <si>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</si>
  <si>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</si>
  <si>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</si>
  <si>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</si>
  <si>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</si>
  <si>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</si>
  <si>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</si>
  <si>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</si>
  <si>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</si>
  <si>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</si>
  <si>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</si>
  <si>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</si>
  <si>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</si>
  <si>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</si>
  <si>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</si>
  <si>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</si>
  <si>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</si>
  <si>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</si>
  <si>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</si>
  <si>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</si>
  <si>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</si>
  <si>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</si>
  <si>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</si>
  <si>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</si>
  <si>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</si>
  <si>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</si>
  <si>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</si>
  <si>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</si>
  <si>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</si>
  <si>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</si>
  <si>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</si>
  <si>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</si>
  <si>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</si>
  <si>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</si>
  <si>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</si>
  <si>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</si>
  <si>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</si>
  <si>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</si>
  <si>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</si>
  <si>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</si>
  <si>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</si>
  <si>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</si>
  <si>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</si>
  <si>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</si>
  <si>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</si>
  <si>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</si>
  <si>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</si>
  <si>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</si>
  <si>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</si>
  <si>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</si>
  <si>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</si>
  <si>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</si>
  <si>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</si>
  <si>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</si>
  <si>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</si>
  <si>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</si>
  <si>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</si>
  <si>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</si>
  <si>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</si>
  <si>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</si>
  <si>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</si>
  <si>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</si>
  <si>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</si>
  <si>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</si>
  <si>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</si>
  <si>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</si>
  <si>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</si>
  <si>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</si>
  <si>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</si>
  <si>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</si>
  <si>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</si>
  <si>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</si>
  <si>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</si>
  <si>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</si>
  <si>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</si>
  <si>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</si>
  <si>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</si>
  <si>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</si>
  <si>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</si>
  <si>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</si>
  <si>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</si>
  <si>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</si>
  <si>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</si>
  <si>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</si>
  <si>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</si>
  <si>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</si>
  <si>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</si>
  <si>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</si>
  <si>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</si>
  <si>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</si>
  <si>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</si>
  <si>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</si>
  <si>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</si>
  <si>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</si>
  <si>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</si>
  <si>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</si>
  <si>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</si>
  <si>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</si>
  <si>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</si>
  <si>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</si>
  <si>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</si>
  <si>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</si>
  <si>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</si>
  <si>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</si>
  <si>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</si>
  <si>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</si>
  <si>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</si>
  <si>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</si>
  <si>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</si>
  <si>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</si>
  <si>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</si>
  <si>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</si>
  <si>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</si>
  <si>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</si>
  <si>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</si>
  <si>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</si>
  <si>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</si>
  <si>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</si>
  <si>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</si>
  <si>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</si>
  <si>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</si>
  <si>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</si>
  <si>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</si>
  <si>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</si>
  <si>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</si>
  <si>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</si>
  <si>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</si>
  <si>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</si>
  <si>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</si>
  <si>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</si>
  <si>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</si>
  <si>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</si>
  <si>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</si>
  <si>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</si>
  <si>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</si>
  <si>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</si>
  <si>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</si>
  <si>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</si>
  <si>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</si>
  <si>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</si>
  <si>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</si>
  <si>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</si>
  <si>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</si>
  <si>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</si>
  <si>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</si>
  <si>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</si>
  <si>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</si>
  <si>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</si>
  <si>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</si>
  <si>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</si>
  <si>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</si>
  <si>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</si>
  <si>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</si>
  <si>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</si>
  <si>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</si>
  <si>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</si>
  <si>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</si>
  <si>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</si>
  <si>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</si>
  <si>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</si>
  <si>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</si>
  <si>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</si>
  <si>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</si>
  <si>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</si>
  <si>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</si>
  <si>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</si>
  <si>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</si>
  <si>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</si>
  <si>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</si>
  <si>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</si>
  <si>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</si>
  <si>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</si>
  <si>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</si>
  <si>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</si>
  <si>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</si>
  <si>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</si>
  <si>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</si>
  <si>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</si>
  <si>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</si>
  <si>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</si>
  <si>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</si>
  <si>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</si>
  <si>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</si>
  <si>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</si>
  <si>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</si>
  <si>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</si>
  <si>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</si>
  <si>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</si>
  <si>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</si>
  <si>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</si>
  <si>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</si>
  <si>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</si>
  <si>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</si>
  <si>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</si>
  <si>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</si>
  <si>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</si>
  <si>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</si>
  <si>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</si>
  <si>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</si>
  <si>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</si>
  <si>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</si>
  <si>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</si>
  <si>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</si>
  <si>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</si>
  <si>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</si>
  <si>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</si>
  <si>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</si>
  <si>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</si>
  <si>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</si>
  <si>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</si>
  <si>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</si>
  <si>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</si>
  <si>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</si>
  <si>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</si>
  <si>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</si>
  <si>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</si>
  <si>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</si>
  <si>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</si>
  <si>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</si>
  <si>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</si>
  <si>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</si>
  <si>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</si>
  <si>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</si>
  <si>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</si>
  <si>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</si>
  <si>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</si>
  <si>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</si>
  <si>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</si>
  <si>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</si>
  <si>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</si>
  <si>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</si>
  <si>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</si>
  <si>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</si>
  <si>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</si>
  <si>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</si>
  <si>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</si>
  <si>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</si>
  <si>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</si>
  <si>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</si>
  <si>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</si>
  <si>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</si>
  <si>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</si>
  <si>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</si>
  <si>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</si>
  <si>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</si>
  <si>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</si>
  <si>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</si>
  <si>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</si>
  <si>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</si>
  <si>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</si>
  <si>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</si>
  <si>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</si>
  <si>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</si>
  <si>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</si>
  <si>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</si>
  <si>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</si>
  <si>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</si>
  <si>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</si>
  <si>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</si>
  <si>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</si>
  <si>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</si>
  <si>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</si>
  <si>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</si>
  <si>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</si>
  <si>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</si>
  <si>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</si>
  <si>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</si>
  <si>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</si>
  <si>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</si>
  <si>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</si>
  <si>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</si>
  <si>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</si>
  <si>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</si>
  <si>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</si>
  <si>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</si>
  <si>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</si>
  <si>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</si>
  <si>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</si>
  <si>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</si>
  <si>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</si>
  <si>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</si>
  <si>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</si>
  <si>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</si>
  <si>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</si>
  <si>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</si>
  <si>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</si>
  <si>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</si>
  <si>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</si>
  <si>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</si>
  <si>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</si>
  <si>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</si>
  <si>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</si>
  <si>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</si>
  <si>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</si>
  <si>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</si>
  <si>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</si>
  <si>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</si>
  <si>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</si>
  <si>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</si>
  <si>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</si>
  <si>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</si>
  <si>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</si>
  <si>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</si>
  <si>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</si>
  <si>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</si>
  <si>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</si>
  <si>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</si>
  <si>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</si>
  <si>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</si>
  <si>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</si>
  <si>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</si>
  <si>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</si>
  <si>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</si>
  <si>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</si>
  <si>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</si>
  <si>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</si>
  <si>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</si>
  <si>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</si>
  <si>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</si>
  <si>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</si>
  <si>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</si>
  <si>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</si>
  <si>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</si>
  <si>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</si>
  <si>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</si>
  <si>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</si>
  <si>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</si>
  <si>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</si>
  <si>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</si>
  <si>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</si>
  <si>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</si>
  <si>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</si>
  <si>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</si>
  <si>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</si>
  <si>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</si>
  <si>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</si>
  <si>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</si>
  <si>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</si>
  <si>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</si>
  <si>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</si>
  <si>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</si>
  <si>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</si>
  <si>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</si>
  <si>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</si>
  <si>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</si>
  <si>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</si>
  <si>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</si>
  <si>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</si>
  <si>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</si>
  <si>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</si>
  <si>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</si>
  <si>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</si>
  <si>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</si>
  <si>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</si>
  <si>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</si>
  <si>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</si>
  <si>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</si>
  <si>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</si>
  <si>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</si>
  <si>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</si>
  <si>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</si>
  <si>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</si>
  <si>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</si>
  <si>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</si>
  <si>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</si>
  <si>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</si>
  <si>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</si>
  <si>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</si>
  <si>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</si>
  <si>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</si>
  <si>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</si>
  <si>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</si>
  <si>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</si>
  <si>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</si>
  <si>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</si>
  <si>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</si>
  <si>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</si>
  <si>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</si>
  <si>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</si>
  <si>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</si>
  <si>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</si>
  <si>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</si>
  <si>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</si>
  <si>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</si>
  <si>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</si>
  <si>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</si>
  <si>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</si>
  <si>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</si>
  <si>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</si>
  <si>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</si>
  <si>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</si>
  <si>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</si>
  <si>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</si>
  <si>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</si>
  <si>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</si>
  <si>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</si>
  <si>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</si>
  <si>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</si>
  <si>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</si>
  <si>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</si>
  <si>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</si>
  <si>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</si>
  <si>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</si>
  <si>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</si>
  <si>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</si>
  <si>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</si>
  <si>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</si>
  <si>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</si>
  <si>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</si>
  <si>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</si>
  <si>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</si>
  <si>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</si>
  <si>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</si>
  <si>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</si>
  <si>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</si>
  <si>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</si>
  <si>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</si>
  <si>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</si>
  <si>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</si>
  <si>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</si>
  <si>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</si>
  <si>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</si>
  <si>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</si>
  <si>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</si>
  <si>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</si>
  <si>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</si>
  <si>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</si>
  <si>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</si>
  <si>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</si>
  <si>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</si>
  <si>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</si>
  <si>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</si>
  <si>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</si>
  <si>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</si>
  <si>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</si>
  <si>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</si>
  <si>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</si>
  <si>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</si>
  <si>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</si>
  <si>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</si>
  <si>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</si>
  <si>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</si>
  <si>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</si>
  <si>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</si>
  <si>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</si>
  <si>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</si>
  <si>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</si>
  <si>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</si>
  <si>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</si>
  <si>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</si>
  <si>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</si>
  <si>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</si>
  <si>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</si>
  <si>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</si>
  <si>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</si>
  <si>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</si>
  <si>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</si>
  <si>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</si>
  <si>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</si>
  <si>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</si>
  <si>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</si>
  <si>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</si>
  <si>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</si>
  <si>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</si>
  <si>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</si>
  <si>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</si>
  <si>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</si>
  <si>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</si>
  <si>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</si>
  <si>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</si>
  <si>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</si>
  <si>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</si>
  <si>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</si>
  <si>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</si>
  <si>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</si>
  <si>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</si>
  <si>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</si>
  <si>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</si>
  <si>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</si>
  <si>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</si>
  <si>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</si>
  <si>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</si>
  <si>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</si>
  <si>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</si>
  <si>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</si>
  <si>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</si>
  <si>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</si>
  <si>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</si>
  <si>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</si>
  <si>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</si>
  <si>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</si>
  <si>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</si>
  <si>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</si>
  <si>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</si>
  <si>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</si>
  <si>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</si>
  <si>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</si>
  <si>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</si>
  <si>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</si>
  <si>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</si>
  <si>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</si>
  <si>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</si>
  <si>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</si>
  <si>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</si>
  <si>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</si>
  <si>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</si>
  <si>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</si>
  <si>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</si>
  <si>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</si>
  <si>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</si>
  <si>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</si>
  <si>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</si>
  <si>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</si>
  <si>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</si>
  <si>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</si>
  <si>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</si>
  <si>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</si>
  <si>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</si>
  <si>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</si>
  <si>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</si>
  <si>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</si>
  <si>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</si>
  <si>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</si>
  <si>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</si>
  <si>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</si>
  <si>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</si>
  <si>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</si>
  <si>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</si>
  <si>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</si>
  <si>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</si>
  <si>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</si>
  <si>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</si>
  <si>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</si>
  <si>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</si>
  <si>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</si>
  <si>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</si>
  <si>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</si>
  <si>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</si>
  <si>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</si>
  <si>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</si>
  <si>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</si>
  <si>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</si>
  <si>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</si>
  <si>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</si>
  <si>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</si>
  <si>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</si>
  <si>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</si>
  <si>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</si>
  <si>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</si>
  <si>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</si>
  <si>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</si>
  <si>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</si>
  <si>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</si>
  <si>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</si>
  <si>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</si>
  <si>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</si>
  <si>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</si>
  <si>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</si>
  <si>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</si>
  <si>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</si>
  <si>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</si>
  <si>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</si>
  <si>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</si>
  <si>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</si>
  <si>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</si>
  <si>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</si>
  <si>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</si>
  <si>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</si>
  <si>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</si>
  <si>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</si>
  <si>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</si>
  <si>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</si>
  <si>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</si>
  <si>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</si>
  <si>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</si>
  <si>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</si>
  <si>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</si>
  <si>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</si>
  <si>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</si>
  <si>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</si>
  <si>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</si>
  <si>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</si>
  <si>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</si>
  <si>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</si>
  <si>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</si>
  <si>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</si>
  <si>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</si>
  <si>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</si>
  <si>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</si>
  <si>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</si>
  <si>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</si>
  <si>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</si>
  <si>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</si>
  <si>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</si>
  <si>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</si>
  <si>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</si>
  <si>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</si>
  <si>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</si>
  <si>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</si>
  <si>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</si>
  <si>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</si>
  <si>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</si>
  <si>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</si>
  <si>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</si>
  <si>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</si>
  <si>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</si>
  <si>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</si>
  <si>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</si>
  <si>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</si>
  <si>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</si>
  <si>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</si>
  <si>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</si>
  <si>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</si>
  <si>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</si>
  <si>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</si>
  <si>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</si>
  <si>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</si>
  <si>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</si>
  <si>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</si>
  <si>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</si>
  <si>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</si>
  <si>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</si>
  <si>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</si>
  <si>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</si>
  <si>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</si>
  <si>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</si>
  <si>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</si>
  <si>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</si>
  <si>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</si>
  <si>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</si>
  <si>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</si>
  <si>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</si>
  <si>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</si>
  <si>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</si>
  <si>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</si>
  <si>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</si>
  <si>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</si>
  <si>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</si>
  <si>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</si>
  <si>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</si>
  <si>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</si>
  <si>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</si>
  <si>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</si>
  <si>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</si>
  <si>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</si>
  <si>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</si>
  <si>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</si>
  <si>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</si>
  <si>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</si>
  <si>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</si>
  <si>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</si>
  <si>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</si>
  <si>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</si>
  <si>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</si>
  <si>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</si>
  <si>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</si>
  <si>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</si>
  <si>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</si>
  <si>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</si>
  <si>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</si>
  <si>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</si>
  <si>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</si>
  <si>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</si>
  <si>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</si>
  <si>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</si>
  <si>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</si>
  <si>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</si>
  <si>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</si>
  <si>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</si>
  <si>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</si>
  <si>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</si>
  <si>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</si>
  <si>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</si>
  <si>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</si>
  <si>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</si>
  <si>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</si>
  <si>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</si>
  <si>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</si>
  <si>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</si>
  <si>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</si>
  <si>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</si>
  <si>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</si>
  <si>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</si>
  <si>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</si>
  <si>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</si>
  <si>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</si>
  <si>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</si>
  <si>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</si>
  <si>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</si>
  <si>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</si>
  <si>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</si>
  <si>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</si>
  <si>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</si>
  <si>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</si>
  <si>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</si>
  <si>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</si>
  <si>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</si>
  <si>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</si>
  <si>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</si>
  <si>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</si>
  <si>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</si>
  <si>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</si>
  <si>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</si>
  <si>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</si>
  <si>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</si>
  <si>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</si>
  <si>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</si>
  <si>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</si>
  <si>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</si>
  <si>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</si>
  <si>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</si>
  <si>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</si>
  <si>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</si>
  <si>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</si>
  <si>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</si>
  <si>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</si>
  <si>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</si>
  <si>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</si>
  <si>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</si>
  <si>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</si>
  <si>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</si>
  <si>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</si>
  <si>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</si>
  <si>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</si>
  <si>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</si>
  <si>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</si>
  <si>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</si>
  <si>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</si>
  <si>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</si>
  <si>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</si>
  <si>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</si>
  <si>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</si>
  <si>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</si>
  <si>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</si>
  <si>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</si>
  <si>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</si>
  <si>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</si>
  <si>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</si>
  <si>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</si>
  <si>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</si>
  <si>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</si>
  <si>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</si>
  <si>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</si>
  <si>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</si>
  <si>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</si>
  <si>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</si>
  <si>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</si>
  <si>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</si>
  <si>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</si>
  <si>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</si>
  <si>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</si>
  <si>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</si>
  <si>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</si>
  <si>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</si>
  <si>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</si>
  <si>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</si>
  <si>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</si>
  <si>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</si>
  <si>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</si>
  <si>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</si>
  <si>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</si>
  <si>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</si>
  <si>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</si>
  <si>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</si>
  <si>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</si>
  <si>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</si>
  <si>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</si>
  <si>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</si>
  <si>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</si>
  <si>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</si>
  <si>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</si>
  <si>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</si>
  <si>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</si>
  <si>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</si>
  <si>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</si>
  <si>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</si>
  <si>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</si>
  <si>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</si>
  <si>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</si>
  <si>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</si>
  <si>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</si>
  <si>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</si>
  <si>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</si>
  <si>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</si>
  <si>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</si>
  <si>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</si>
  <si>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</si>
  <si>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</si>
  <si>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</si>
  <si>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</si>
  <si>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</si>
  <si>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</si>
  <si>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</si>
  <si>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</si>
  <si>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</si>
  <si>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</si>
  <si>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</si>
  <si>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</si>
  <si>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</si>
  <si>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</si>
  <si>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</si>
  <si>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</si>
  <si>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</si>
  <si>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</si>
  <si>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</si>
  <si>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</si>
  <si>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</si>
  <si>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</si>
  <si>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</si>
  <si>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</si>
  <si>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</si>
  <si>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</si>
  <si>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</si>
  <si>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</si>
  <si>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</si>
  <si>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</si>
  <si>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</si>
  <si>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</si>
  <si>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</si>
  <si>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</si>
  <si>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</si>
  <si>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</si>
  <si>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</si>
  <si>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</si>
  <si>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</si>
  <si>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</si>
  <si>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</si>
  <si>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</si>
  <si>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</si>
  <si>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</si>
  <si>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</si>
  <si>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</si>
  <si>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</si>
  <si>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</si>
  <si>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</si>
  <si>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</si>
  <si>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</si>
  <si>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</si>
  <si>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</si>
  <si>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</si>
  <si>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</si>
  <si>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</si>
  <si>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</si>
  <si>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</si>
  <si>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</si>
  <si>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</si>
  <si>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</si>
  <si>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</si>
  <si>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</si>
  <si>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</si>
  <si>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</si>
  <si>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</si>
  <si>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</si>
  <si>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</si>
  <si>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</si>
  <si>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</si>
  <si>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</si>
  <si>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</si>
  <si>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</si>
  <si>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</si>
  <si>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</si>
  <si>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</si>
  <si>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</si>
  <si>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</si>
  <si>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</si>
  <si>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</si>
  <si>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</si>
  <si>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</si>
  <si>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</si>
  <si>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</si>
  <si>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</si>
  <si>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</si>
  <si>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</si>
  <si>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</si>
  <si>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</si>
  <si>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</si>
  <si>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</si>
  <si>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</si>
  <si>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</si>
  <si>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</si>
  <si>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</si>
  <si>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</si>
  <si>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</si>
  <si>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</si>
  <si>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</si>
  <si>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</si>
  <si>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</si>
  <si>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</si>
  <si>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</si>
  <si>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</si>
  <si>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</si>
  <si>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</si>
  <si>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</si>
  <si>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</si>
  <si>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</si>
  <si>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</si>
  <si>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</si>
  <si>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</si>
  <si>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</si>
  <si>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</si>
  <si>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</si>
  <si>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</si>
  <si>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</si>
  <si>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</si>
  <si>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</si>
  <si>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</si>
  <si>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</si>
  <si>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</si>
  <si>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</si>
  <si>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</si>
  <si>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</si>
  <si>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</si>
  <si>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</si>
  <si>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</si>
  <si>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</si>
  <si>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</si>
  <si>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</si>
  <si>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</si>
  <si>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</si>
  <si>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</si>
  <si>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</si>
  <si>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</si>
  <si>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</si>
  <si>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</si>
  <si>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</si>
  <si>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</si>
  <si>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</si>
  <si>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</si>
  <si>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</si>
  <si>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</si>
  <si>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</si>
  <si>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</si>
  <si>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</si>
  <si>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</si>
  <si>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</si>
  <si>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</si>
  <si>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</si>
  <si>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</si>
  <si>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</si>
  <si>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</si>
  <si>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</si>
  <si>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</si>
  <si>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</si>
  <si>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</si>
  <si>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</si>
  <si>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</si>
  <si>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</si>
  <si>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</si>
  <si>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</si>
  <si>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</si>
  <si>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</si>
  <si>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</si>
  <si>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</si>
  <si>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</si>
  <si>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</si>
  <si>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</si>
  <si>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</si>
  <si>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</si>
  <si>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</si>
  <si>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</si>
  <si>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</si>
  <si>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</si>
  <si>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</si>
  <si>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</si>
  <si>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</si>
  <si>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</si>
  <si>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</si>
  <si>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</si>
  <si>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</si>
  <si>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</si>
  <si>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</si>
  <si>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</si>
  <si>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</si>
  <si>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</si>
  <si>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</si>
  <si>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</si>
  <si>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</si>
  <si>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</si>
  <si>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</si>
  <si>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</si>
  <si>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</si>
  <si>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</si>
  <si>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</si>
  <si>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</si>
  <si>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</si>
  <si>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</si>
  <si>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</si>
  <si>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</si>
  <si>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</si>
  <si>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</si>
  <si>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PCM-20251126-00002178</t>
  </si>
  <si>
    <t>ETA 10 min</t>
  </si>
  <si>
    <t xml:space="preserve"> PCM-20250215-00000830 </t>
  </si>
  <si>
    <t>LTE site still down and  site located in aramco area access issue need special permission</t>
  </si>
  <si>
    <t>PCM-20251126-00002206</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</si>
  <si>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</si>
  <si>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</si>
  <si>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</si>
  <si>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</si>
  <si>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</si>
  <si>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</si>
  <si>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</si>
  <si>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</si>
  <si>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</si>
  <si>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PCM-20251127-00000037</t>
  </si>
  <si>
    <t xml:space="preserve">ETA 50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</si>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</sst>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charset val="1"/>
    </font>
    <font>
      <sz val="10"/>
      <color theme="1"/>
      <name val="Poppin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22" fontId="0" fillId="0" borderId="0" xfId="0" applyNumberFormat="1"/>
    <xf numFmtId="0" fontId="35"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66" dataDxfId="165" headerRowBorderDxfId="163" tableBorderDxfId="164" totalsRowBorderDxfId="162">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3" totalsRowShown="0" headerRowDxfId="40" dataDxfId="39" headerRowBorderDxfId="37" tableBorderDxfId="38" totalsRowBorderDxfId="36">
  <autoFilter ref="A1:L3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 totalsRowShown="0" headerRowDxfId="7" headerRowBorderDxfId="5" tableBorderDxfId="6">
  <autoFilter ref="A1:L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workbookViewId="0">
      <selection activeCell="A7" sqref="A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325.10598032407142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45988.054406249998</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45988.054406249998</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45988.054406249998</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45988.054406249998</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45988.054406249998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45988.054406249998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45988.054406249998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45988.054406249998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45988.054406249998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45988.054406249998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45988.054406249998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45988.054406249998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45988.054406249998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45988.054406249998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45988.054406249998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45988.054406249998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45988.054406249998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45988.054406249998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45988.054406249998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45988.054406249998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45988.054406249998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45988.054406249998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45988.054406249998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45988.054406249998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45988.054406249998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45988.054406249998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45988.054406249998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45988.054406249998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45988.054406249998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45988.054406249998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45988.054406249998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45988.054406249998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45988.054406249998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45988.054406249998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45988.054406249998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45988.054406249998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45988.054406249998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45988.054406249998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45988.054406249998</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45988.054406249998</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45988.054406249998</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45988.054406249998</v>
      </c>
      <c r="H44" s="135"/>
      <c r="I44" s="137" t="str">
        <f>IFERROR(VLOOKUP(D44,DB!A:F,6,0),"")</f>
        <v/>
      </c>
      <c r="J44" s="137" t="str">
        <f>IFERROR(VLOOKUP(D44,DB!A:G,7,0),"")</f>
        <v/>
      </c>
      <c r="K44" s="133"/>
      <c r="L44" s="132" t="str">
        <f>IFERROR(VLOOKUP(D44,DB!A:I,9,0),"")</f>
        <v/>
      </c>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sheetData>
  <customSheetViews>
    <customSheetView guid="{F6042A99-DD27-4453-835D-0834D95730CC}" filter="1" showAutoFilter="1">
      <pageMargins left="0" right="0" top="0" bottom="0" header="0" footer="0"/>
      <autoFilter ref="B1:M1" xr:uid="{CE31BBF1-2277-43E3-8EA2-4989A727985C}"/>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tabSelected="1"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163.05456828703609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3.6669872685160954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39107</v>
      </c>
      <c r="B5" s="18" t="str">
        <f>IFERROR(VLOOKUP(D5,DB!A:K,11,0),"")</f>
        <v>R2</v>
      </c>
      <c r="C5" s="18">
        <v>3</v>
      </c>
      <c r="D5" s="18" t="s">
        <v>38846</v>
      </c>
      <c r="E5" s="99" t="s">
        <v>39021</v>
      </c>
      <c r="F5" s="100">
        <v>45987.961817129632</v>
      </c>
      <c r="G5" s="101">
        <f ca="1">IFERROR(NOW()-F5,"-")</f>
        <v>9.258912036602851E-2</v>
      </c>
      <c r="H5" s="100">
        <v>45987.955601851849</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45988.054406249998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45988.054406249998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45988.054406249998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45988.054406249998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45988.054406249998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45988.054406249998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45988.054406249998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45988.054406249998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45988.054406249998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45988.054406249998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45988.054406249998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45988.054406249998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45988.054406249998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45988.054406249998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45988.054406249998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45988.054406249998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45988.054406249998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45988.054406249998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45988.054406249998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45988.054406249998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45988.054406249998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45988.054406249998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45988.054406249998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45988.054406249998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45988.054406249998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45988.054406249998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45988.054406249998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45988.054406249998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45988.054406249998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45988.054406249998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45988.054406249998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45988.054406249998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45988.054406249998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45988.054406249998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45988.054406249998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45988.054406249998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45988.054406249998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45988.054406249998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45988.054406249998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45988.054406249998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45988.054406249998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45988.054406249998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45988.054406249998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45988.054406249998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45988.054406249998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45988.054406249998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45988.054406249998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45988.054406249998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45988.054406249998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45988.054406249998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45988.054406249998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45988.054406249998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45988.054406249998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45988.054406249998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45988.054406249998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45988.054406249998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45988.054406249998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45988.054406249998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45988.054406249998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45988.054406249998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45988.054406249998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45988.054406249998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45988.054406249998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45988.054406249998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45988.054406249998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45988.054406249998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45988.054406249998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45988.054406249998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45988.054406249998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45988.054406249998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45988.054406249998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45988.054406249998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45988.054406249998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45988.054406249998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45988.054406249998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45988.054406249998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45988.054406249998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45988.054406249998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45988.054406249998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45988.054406249998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45988.054406249998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45988.054406249998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45988.054406249998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45988.054406249998</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45988.054406249998</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45988.054406249998</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45988.054406249998</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45988.054406249998</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45988.054406249998</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45988.054406249998</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45988.054406249998</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45988.054406249998</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45988.054406249998</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45988.054406249998</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45988.054406249998</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45988.054406249998</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45988.054406249998</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8" sqref="D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45988.054406249998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45988.054406249998</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45988.054406249998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45988.054406249998</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45988.054406249998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45988.054406249998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45988.054406249998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45988.054406249998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45988.054406249998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45988.054406249998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45988.054406249998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45988.054406249998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45988.054406249998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45988.054406249998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45988.054406249998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45988.054406249998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45988.054406249998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45988.054406249998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45988.054406249998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45988.054406249998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45988.054406249998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45988.054406249998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45988.054406249998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45988.054406249998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45988.054406249998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45988.054406249998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45988.054406249998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45988.054406249998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45988.054406249998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45988.054406249998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45988.054406249998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45988.054406249998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45988.054406249998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45988.054406249998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45988.054406249998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45988.054406249998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45988.054406249998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45988.054406249998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45988.054406249998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45988.054406249998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45988.054406249998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45988.054406249998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45988.054406249998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45988.054406249998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45988.054406249998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45988.054406249998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45988.054406249998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45988.054406249998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45988.054406249998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45988.054406249998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45988.054406249998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45988.054406249998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45988.054406249998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45988.054406249998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45988.054406249998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45988.054406249998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45988.054406249998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45988.054406249998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45988.054406249998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45988.054406249998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45988.054406249998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45988.054406249998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45988.054406249998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45988.054406249998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45988.054406249998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45988.054406249998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45988.054406249998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45988.054406249998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45988.054406249998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45988.054406249998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45988.054406249998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45988.054406249998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45988.054406249998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45988.054406249998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45988.054406249998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45988.054406249998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45988.054406249998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45988.054406249998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45988.054406249998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45988.054406249998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45988.054406249998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45988.054406249998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45988.054406249998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45988.054406249998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45988.054406249998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45988.054406249998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45988.054406249998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45988.054406249998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45988.054406249998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45988.054406249998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45988.054406249998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45988.054406249998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45988.054406249998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45988.054406249998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45988.054406249998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45988.054406249998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45988.054406249998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45988.054406249998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45988.054406249998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45988.054406249998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45988.054406249998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45988.054406249998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45988.054406249998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45988.054406249998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45988.054406249998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45988.054406249998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45988.054406249998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45988.054406249998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45988.054406249998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45988.054406249998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45988.054406249998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45988.054406249998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45988.054406249998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45988.054406249998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45988.054406249998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45988.054406249998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45988.054406249998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45988.054406249998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45988.054406249998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45988.054406249998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45988.054406249998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45988.054406249998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45988.054406249998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45988.054406249998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45988.054406249998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45988.054406249998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45988.054406249998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45988.054406249998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45988.054406249998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45988.054406249998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45988.054406249998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45988.054406249998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45988.054406249998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45988.054406249998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45988.054406249998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45988.054406249998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45988.054406249998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45988.054406249998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45988.054406249998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45988.054406249998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45988.054406249998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45988.054406249998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45988.054406249998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45988.054406249998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45988.054406249998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45988.054406249998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45988.054406249998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45988.054406249998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45988.054406249998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45988.054406249998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45988.054406249998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45988.054406249998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45988.054406249998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45988.054406249998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45988.054406249998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45988.054406249998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45988.054406249998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45988.054406249998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45988.054406249998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45988.054406249998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45988.054406249998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45988.054406249998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45988.054406249998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45988.054406249998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45988.054406249998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45988.054406249998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45988.054406249998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45988.054406249998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45988.054406249998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45988.054406249998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45988.054406249998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45988.054406249998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45988.054406249998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45988.054406249998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45988.054406249998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45988.054406249998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45988.054406249998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45988.054406249998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45988.054406249998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45988.054406249998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45988.054406249998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45988.054406249998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45988.054406249998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45988.054406249998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45988.054406249998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45988.054406249998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45988.054406249998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45988.054406249998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45988.054406249998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45988.054406249998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45988.054406249998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45988.054406249998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45988.054406249998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45988.054406249998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45988.054406249998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45988.054406249998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45988.054406249998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45988.054406249998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45988.054406249998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45988.054406249998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45988.054406249998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45988.054406249998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45988.054406249998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45988.054406249998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45988.054406249998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45988.054406249998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45988.054406249998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45988.054406249998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45988.054406249998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45988.054406249998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45988.054406249998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45988.054406249998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45988.054406249998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45988.054406249998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45988.054406249998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45988.054406249998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45988.054406249998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45988.054406249998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45988.054406249998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45988.054406249998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45988.054406249998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45988.054406249998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45988.054406249998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45988.054406249998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45988.054406249998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45988.054406249998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45988.054406249998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45988.054406249998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45988.054406249998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45988.054406249998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45988.054406249998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45988.054406249998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45988.054406249998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45988.054406249998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45988.054406249998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45988.054406249998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45988.054406249998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45988.054406249998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45988.054406249998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45988.054406249998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45988.054406249998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45988.054406249998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45988.054406249998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45988.054406249998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45988.054406249998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45988.054406249998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45988.054406249998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45988.054406249998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45988.054406249998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45988.054406249998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45988.054406249998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45988.054406249998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45988.054406249998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45988.054406249998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45988.054406249998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45988.054406249998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45988.054406249998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45988.054406249998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45988.054406249998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45988.054406249998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45988.054406249998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45988.054406249998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45988.054406249998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45988.054406249998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45988.054406249998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45988.054406249998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45988.054406249998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45988.054406249998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45988.054406249998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45988.054406249998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45988.054406249998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45988.054406249998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45988.054406249998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45988.054406249998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45988.054406249998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45988.054406249998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45988.054406249998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45988.054406249998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45988.054406249998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45988.054406249998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45988.054406249998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45988.054406249998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45988.054406249998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45988.054406249998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45988.054406249998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45988.054406249998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45988.054406249998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45988.054406249998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45988.054406249998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45988.054406249998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45988.054406249998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45988.054406249998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45988.054406249998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45988.054406249998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45988.054406249998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45988.054406249998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45988.054406249998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45988.054406249998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45988.054406249998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45988.054406249998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45988.054406249998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45988.054406249998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45988.054406249998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45988.054406249998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45988.054406249998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45988.054406249998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45988.054406249998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45988.054406249998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45988.054406249998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45988.054406249998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45988.054406249998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45988.054406249998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45988.054406249998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45988.054406249998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45988.054406249998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45988.054406249998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45988.054406249998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45988.054406249998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45988.054406249998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45988.054406249998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45988.054406249998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45988.054406249998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45988.054406249998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45988.054406249998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45988.054406249998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45988.054406249998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45988.054406249998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45988.054406249998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45988.054406249998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45988.054406249998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45988.054406249998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45988.054406249998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45988.054406249998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45988.054406249998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45988.054406249998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45988.054406249998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45988.054406249998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45988.054406249998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45988.054406249998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45988.054406249998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45988.054406249998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45988.054406249998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45988.054406249998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45988.054406249998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45988.054406249998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45988.054406249998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45988.054406249998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45988.054406249998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45988.054406249998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45988.054406249998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45988.054406249998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45988.054406249998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45988.054406249998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45988.054406249998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45988.054406249998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45988.054406249998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45988.054406249998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45988.054406249998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45988.054406249998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45988.054406249998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45988.054406249998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45988.054406249998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45988.054406249998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45988.054406249998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45988.054406249998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45988.054406249998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45988.054406249998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45988.054406249998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45988.054406249998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45988.054406249998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45988.054406249998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45988.054406249998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45988.054406249998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45988.054406249998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45988.054406249998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45988.054406249998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45988.054406249998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45988.054406249998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45988.054406249998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45988.054406249998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45988.054406249998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45988.054406249998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45988.054406249998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45988.054406249998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45988.054406249998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45988.054406249998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45988.054406249998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45988.054406249998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45988.054406249998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45988.054406249998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45988.054406249998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45988.054406249998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45988.054406249998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45988.054406249998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45988.054406249998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45988.054406249998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45988.054406249998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45988.054406249998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45988.054406249998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45988.054406249998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45988.054406249998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45988.054406249998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45988.054406249998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45988.054406249998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45988.054406249998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45988.054406249998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45988.054406249998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45988.054406249998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45988.054406249998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45988.054406249998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45988.054406249998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45988.054406249998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45988.054406249998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45988.054406249998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45988.054406249998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45988.054406249998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45988.054406249998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45988.054406249998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45988.054406249998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45988.054406249998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45988.054406249998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45988.054406249998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45988.054406249998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45988.054406249998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45988.054406249998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45988.054406249998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45988.054406249998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45988.054406249998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45988.054406249998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45988.054406249998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45988.054406249998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45988.054406249998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45988.054406249998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45988.054406249998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45988.054406249998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45988.054406249998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45988.054406249998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45988.054406249998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45988.054406249998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45988.054406249998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45988.054406249998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45988.054406249998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45988.054406249998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45988.054406249998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45988.054406249998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45988.054406249998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45988.054406249998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45988.054406249998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45988.054406249998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45988.054406249998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45988.054406249998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45988.054406249998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45988.054406249998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45988.054406249998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45988.054406249998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45988.054406249998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45988.054406249998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45988.054406249998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45988.054406249998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45988.054406249998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45988.054406249998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45988.054406249998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45988.054406249998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45988.054406249998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45988.054406249998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45988.054406249998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45988.054406249998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45988.054406249998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45988.054406249998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45988.054406249998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45988.054406249998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45988.054406249998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45988.054406249998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45988.054406249998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45988.054406249998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45988.054406249998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45988.054406249998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45988.054406249998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45988.054406249998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45988.054406249998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45988.054406249998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45988.054406249998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45988.054406249998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45988.054406249998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45988.054406249998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45988.054406249998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45988.054406249998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45988.054406249998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45988.054406249998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45988.054406249998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45988.054406249998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45988.054406249998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45988.054406249998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45988.054406249998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45988.054406249998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45988.054406249998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45988.054406249998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45988.054406249998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45988.054406249998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45988.054406249998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45988.054406249998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45988.054406249998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45988.054406249998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45988.054406249998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45988.054406249998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45988.054406249998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45988.054406249998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45988.054406249998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45988.054406249998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45988.054406249998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45988.054406249998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45988.054406249998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45988.054406249998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45988.054406249998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45988.054406249998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45988.054406249998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45988.054406249998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45988.054406249998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45988.054406249998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45988.054406249998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45988.054406249998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45988.054406249998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45988.054406249998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45988.054406249998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45988.054406249998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45988.054406249998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45988.054406249998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45988.054406249998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45988.054406249998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45988.054406249998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45988.054406249998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45988.054406249998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45988.054406249998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45988.054406249998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45988.054406249998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45988.054406249998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45988.054406249998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45988.054406249998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45988.054406249998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45988.054406249998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45988.054406249998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45988.054406249998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45988.054406249998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45988.054406249998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45988.054406249998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45988.054406249998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45988.054406249998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45988.054406249998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45988.054406249998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45988.054406249998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45988.054406249998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45988.054406249998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45988.054406249998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45988.054406249998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45988.054406249998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45988.054406249998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45988.054406249998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45988.054406249998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45988.054406249998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45988.054406249998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45988.054406249998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45988.054406249998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45988.054406249998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45988.054406249998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45988.054406249998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45988.054406249998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45988.054406249998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45988.054406249998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45988.054406249998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45988.054406249998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45988.054406249998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45988.054406249998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45988.054406249998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45988.054406249998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45988.054406249998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45988.054406249998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45988.054406249998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45988.054406249998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45988.054406249998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45988.054406249998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45988.054406249998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45988.054406249998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45988.054406249998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45988.054406249998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45988.054406249998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45988.054406249998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45988.054406249998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45988.054406249998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45988.054406249998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45988.054406249998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45988.054406249998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45988.054406249998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45988.054406249998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45988.054406249998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45988.054406249998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45988.054406249998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45988.054406249998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45988.054406249998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45988.054406249998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45988.054406249998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45988.054406249998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45988.054406249998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45988.054406249998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45988.054406249998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45988.054406249998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45988.054406249998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45988.054406249998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45988.054406249998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45988.054406249998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45988.054406249998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45988.054406249998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45988.054406249998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45988.054406249998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45988.054406249998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45988.054406249998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45988.054406249998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45988.054406249998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45988.054406249998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45988.054406249998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45988.054406249998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45988.054406249998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45988.054406249998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45988.054406249998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45988.054406249998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45988.054406249998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45988.054406249998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45988.054406249998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45988.054406249998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45988.054406249998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45988.054406249998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45988.054406249998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45988.054406249998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45988.054406249998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45988.054406249998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45988.054406249998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45988.054406249998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45988.054406249998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45988.054406249998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45988.054406249998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45988.054406249998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45988.054406249998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45988.054406249998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45988.054406249998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45988.054406249998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45988.054406249998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45988.054406249998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45988.054406249998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45988.054406249998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45988.054406249998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45988.054406249998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45988.054406249998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45988.054406249998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45988.054406249998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45988.054406249998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45988.054406249998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45988.054406249998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45988.054406249998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45988.054406249998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45988.054406249998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45988.054406249998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45988.054406249998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45988.054406249998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45988.054406249998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45988.054406249998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45988.054406249998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45988.054406249998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45988.054406249998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45988.054406249998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45988.054406249998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45988.054406249998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45988.054406249998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45988.054406249998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45988.054406249998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45988.054406249998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45988.054406249998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45988.054406249998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45988.054406249998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45988.054406249998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45988.054406249998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45988.054406249998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45988.054406249998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45988.054406249998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45988.054406249998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45988.054406249998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45988.054406249998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45988.054406249998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45988.054406249998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45988.054406249998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45988.054406249998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45988.054406249998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45988.054406249998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45988.054406249998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45988.054406249998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45988.054406249998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45988.054406249998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45988.054406249998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45988.054406249998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45988.054406249998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45988.054406249998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45988.054406249998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45988.054406249998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45988.054406249998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45988.054406249998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45988.054406249998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45988.054406249998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45988.054406249998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45988.054406249998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45988.054406249998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45988.054406249998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45988.054406249998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45988.054406249998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45988.054406249998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45988.054406249998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45988.054406249998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45988.054406249998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45988.054406249998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45988.054406249998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45988.054406249998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45988.054406249998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45988.054406249998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45988.054406249998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45988.054406249998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45988.054406249998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45988.054406249998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45988.054406249998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45988.054406249998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45988.054406249998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45988.054406249998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45988.054406249998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45988.054406249998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45988.054406249998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45988.054406249998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45988.054406249998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45988.054406249998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45988.054406249998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45988.054406249998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45988.054406249998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45988.054406249998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45988.054406249998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45988.054406249998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45988.054406249998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45988.054406249998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45988.054406249998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45988.054406249998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45988.054406249998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45988.054406249998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45988.054406249998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45988.054406249998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45988.054406249998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45988.054406249998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45988.054406249998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45988.054406249998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45988.054406249998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45988.054406249998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45988.054406249998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45988.054406249998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45988.054406249998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45988.054406249998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45988.054406249998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45988.054406249998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45988.054406249998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45988.054406249998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45988.054406249998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45988.054406249998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45988.054406249998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45988.054406249998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45988.054406249998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45988.054406249998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45988.054406249998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45988.054406249998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45988.054406249998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45988.054406249998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45988.054406249998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45988.054406249998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45988.054406249998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45988.054406249998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45988.054406249998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45988.054406249998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45988.054406249998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45988.054406249998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45988.054406249998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45988.054406249998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45988.054406249998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45988.054406249998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45988.054406249998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45988.054406249998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45988.054406249998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45988.054406249998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45988.054406249998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45988.054406249998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45988.054406249998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45988.054406249998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45988.054406249998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45988.054406249998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45988.054406249998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45988.054406249998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45988.054406249998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45988.054406249998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45988.054406249998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45988.054406249998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45988.054406249998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45988.054406249998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45988.054406249998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45988.054406249998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45988.054406249998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45988.054406249998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45988.054406249998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45988.054406249998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45988.054406249998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45988.054406249998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45988.054406249998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45988.054406249998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45988.054406249998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45988.054406249998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45988.054406249998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45988.054406249998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45988.054406249998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45988.054406249998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45988.054406249998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45988.054406249998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45988.054406249998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45988.054406249998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45988.054406249998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45988.054406249998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45988.054406249998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45988.054406249998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45988.054406249998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45988.054406249998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45988.054406249998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45988.054406249998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45988.054406249998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45988.054406249998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45988.054406249998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45988.054406249998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45988.054406249998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45988.054406249998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45988.054406249998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45988.054406249998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45988.054406249998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45988.054406249998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45988.054406249998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45988.054406249998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45988.054406249998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45988.054406249998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45988.054406249998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45988.054406249998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45988.054406249998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45988.054406249998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45988.054406249998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45988.054406249998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45988.054406249998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45988.054406249998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45988.054406249998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45988.054406249998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45988.054406249998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45988.054406249998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45988.054406249998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45988.054406249998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45988.054406249998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45988.054406249998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45988.054406249998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45988.054406249998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45988.054406249998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45988.054406249998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45988.054406249998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45988.054406249998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45988.054406249998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45988.054406249998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45988.054406249998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45988.054406249998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45988.054406249998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45988.054406249998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45988.054406249998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45988.054406249998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45988.054406249998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45988.054406249998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45988.054406249998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45988.054406249998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45988.054406249998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45988.054406249998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45988.054406249998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45988.054406249998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45988.054406249998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45988.054406249998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45988.054406249998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45988.054406249998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45988.054406249998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45988.054406249998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45988.054406249998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45988.054406249998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45988.054406249998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45988.054406249998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45988.054406249998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45988.054406249998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45988.054406249998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45988.054406249998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45988.054406249998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45988.054406249998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45988.054406249998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45988.054406249998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45988.054406249998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45988.054406249998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45988.054406249998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45988.054406249998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45988.054406249998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45988.054406249998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45988.054406249998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45988.054406249998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45988.054406249998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45988.054406249998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45988.054406249998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45988.054406249998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45988.054406249998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45988.054406249998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45988.054406249998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45988.054406249998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45988.054406249998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45988.054406249998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45988.054406249998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45988.054406249998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45988.054406249998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45988.054406249998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45988.054406249998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45988.054406249998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45988.054406249998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45988.054406249998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45988.054406249998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45988.054406249998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45988.054406249998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45988.054406249998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45988.054406249998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45988.054406249998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45988.054406249998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45988.054406249998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45988.054406249998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45988.054406249998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45988.054406249998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45988.054406249998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45988.054406249998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45988.054406249998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45988.054406249998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45988.054406249998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45988.054406249998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45988.054406249998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45988.054406249998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45988.054406249998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45988.054406249998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45988.054406249998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45988.054406249998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45988.054406249998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45988.054406249998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45988.054406249998</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45988.054406249998</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45988.054406249998</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3"/>
  <sheetViews>
    <sheetView workbookViewId="0">
      <selection activeCell="I21" sqref="I2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284.57368865740136</v>
      </c>
      <c r="H2" s="92">
        <v>45703.474768518521</v>
      </c>
      <c r="I2" s="92" t="str">
        <f>IFERROR(VLOOKUP(D2,DB!A:F,6,0),"")</f>
        <v>SCECO</v>
      </c>
      <c r="J2" s="92" t="str">
        <f>IFERROR(VLOOKUP(D2,DB!A:G,7,0),"")</f>
        <v>Dead</v>
      </c>
      <c r="K2" s="94" t="s">
        <v>39110</v>
      </c>
      <c r="L2" s="88" t="str">
        <f>IFERROR(VLOOKUP(D2,DB!A:I,9,0),"")</f>
        <v>Latis</v>
      </c>
    </row>
    <row r="3" spans="1:16" ht="15" customHeight="1">
      <c r="A3" s="110" t="s">
        <v>39111</v>
      </c>
      <c r="B3" s="110" t="str">
        <f>IFERROR(VLOOKUP(D3,DB!A:K,11,0),"")</f>
        <v>R4</v>
      </c>
      <c r="C3" s="90">
        <v>5</v>
      </c>
      <c r="D3" s="88" t="s">
        <v>28421</v>
      </c>
      <c r="E3" s="91" t="s">
        <v>39021</v>
      </c>
      <c r="F3" s="92">
        <v>45987.989583333336</v>
      </c>
      <c r="G3" s="93">
        <f t="shared" ref="G3:G31" ca="1" si="0">IFERROR(NOW()-F3,"")</f>
        <v>6.4822916661796626E-2</v>
      </c>
      <c r="H3" s="92">
        <v>45987.972557870373</v>
      </c>
      <c r="I3" s="92" t="str">
        <f>IFERROR(VLOOKUP(D3,DB!A:F,6,0),"")</f>
        <v>Generator-DG</v>
      </c>
      <c r="J3" s="92" t="str">
        <f>IFERROR(VLOOKUP(D3,DB!A:G,7,0),"")</f>
        <v>Vandalized</v>
      </c>
      <c r="K3" s="94" t="s">
        <v>39112</v>
      </c>
      <c r="L3" s="88" t="str">
        <f>IFERROR(VLOOKUP(D3,DB!A:I,9,0),"")</f>
        <v>Latis</v>
      </c>
    </row>
    <row r="4" spans="1:16" ht="15" customHeight="1">
      <c r="A4" s="110"/>
      <c r="B4" s="110" t="str">
        <f>IFERROR(VLOOKUP(D4,DB!A:K,11,0),"")</f>
        <v/>
      </c>
      <c r="C4" s="90"/>
      <c r="D4" s="88"/>
      <c r="E4" s="91"/>
      <c r="F4" s="92"/>
      <c r="G4" s="93">
        <f t="shared" ca="1" si="0"/>
        <v>45988.054406249998</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45988.054406249998</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45988.054406249998</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45988.054406249998</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45988.054406249998</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45988.054406249998</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45988.054406249998</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45988.054406249998</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45988.054406249998</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45988.054406249998</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45988.054406249998</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45988.054406249998</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45988.054406249998</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45988.054406249998</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45988.054406249998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45988.054406249998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45988.054406249998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45988.054406249998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45988.054406249998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45988.054406249998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45988.054406249998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45988.054406249998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45988.054406249998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45988.054406249998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45988.054406249998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45988.054406249998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45988.054406249998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45988.054406249998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45988.054406249998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45988.054406249998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45988.054406249998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45988.054406249998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45988.054406249998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45988.054406249998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45988.054406249998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45988.054406249998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45988.054406249998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45988.054406249998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45988.054406249998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45988.054406249998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45988.054406249998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45988.054406249998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45988.054406249998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45988.054406249998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45988.054406249998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45988.054406249998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45988.054406249998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45988.054406249998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45988.054406249998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45988.054406249998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45988.054406249998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45988.054406249998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45988.054406249998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45988.054406249998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45988.054406249998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45988.054406249998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45988.054406249998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45988.054406249998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45988.054406249998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45988.054406249998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45988.054406249998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45988.054406249998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45988.054406249998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45988.054406249998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45988.054406249998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45988.054406249998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45988.054406249998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45988.054406249998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45988.054406249998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45988.054406249998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45988.054406249998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45988.054406249998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45988.054406249998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45988.054406249998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45988.054406249998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45988.054406249998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45988.054406249998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45988.054406249998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45988.054406249998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45988.054406249998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45988.054406249998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45988.054406249998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45988.054406249998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45988.054406249998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45988.054406249998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45988.054406249998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45988.054406249998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45988.054406249998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45988.054406249998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45988.054406249998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45988.054406249998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45988.054406249998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45988.054406249998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45988.054406249998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45988.054406249998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45988.054406249998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45988.054406249998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45988.054406249998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45988.054406249998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45988.054406249998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45988.054406249998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45988.054406249998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45988.054406249998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45988.054406249998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45988.054406249998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45988.054406249998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45988.054406249998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45988.054406249998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45988.054406249998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45988.054406249998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45988.054406249998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45988.054406249998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45988.054406249998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45988.054406249998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45988.054406249998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45988.054406249998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45988.054406249998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45988.054406249998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45988.054406249998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45988.054406249998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45988.054406249998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45988.054406249998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45988.054406249998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45988.054406249998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45988.054406249998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45988.054406249998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45988.054406249998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45988.054406249998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45988.054406249998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45988.054406249998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45988.054406249998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45988.054406249998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45988.054406249998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45988.054406249998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45988.054406249998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45988.054406249998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45988.054406249998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45988.054406249998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45988.054406249998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45988.054406249998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45988.054406249998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45988.054406249998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45988.054406249998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45988.054406249998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45988.054406249998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45988.054406249998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45988.054406249998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45988.054406249998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45988.054406249998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45988.054406249998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45988.054406249998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45988.054406249998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45988.054406249998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45988.054406249998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45988.054406249998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45988.054406249998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45988.054406249998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45988.054406249998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45988.054406249998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45988.054406249998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45988.054406249998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45988.054406249998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45988.054406249998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45988.054406249998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45988.054406249998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45988.054406249998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45988.054406249998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45988.054406249998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45988.054406249998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45988.054406249998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45988.054406249998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45988.054406249998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45988.054406249998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45988.054406249998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45988.054406249998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45988.054406249998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45988.054406249998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45988.054406249998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45988.054406249998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45988.054406249998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45988.054406249998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45988.054406249998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45988.054406249998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45988.054406249998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45988.054406249998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45988.054406249998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45988.054406249998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45988.054406249998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45988.054406249998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45988.054406249998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45988.054406249998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45988.054406249998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45988.054406249998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45988.054406249998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45988.054406249998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45988.054406249998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45988.054406249998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45988.054406249998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45988.054406249998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45988.054406249998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45988.054406249998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45988.054406249998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45988.054406249998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45988.054406249998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45988.054406249998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45988.054406249998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45988.054406249998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45988.054406249998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45988.054406249998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45988.054406249998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45988.054406249998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45988.054406249998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45988.054406249998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45988.054406249998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45988.054406249998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45988.054406249998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45988.054406249998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45988.054406249998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45988.054406249998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45988.054406249998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87" ca="1" si="4">IFERROR(NOW()-F224,"")</f>
        <v>45988.054406249998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45988.054406249998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45988.054406249998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45988.054406249998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45988.054406249998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45988.054406249998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45988.054406249998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45988.054406249998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45988.054406249998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45988.054406249998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45988.054406249998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45988.054406249998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45988.054406249998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45988.054406249998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45988.054406249998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45988.054406249998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45988.054406249998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45988.054406249998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45988.054406249998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45988.054406249998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45988.054406249998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45988.054406249998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45988.054406249998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45988.054406249998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45988.054406249998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45988.054406249998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45988.054406249998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45988.054406249998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45988.054406249998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45988.054406249998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45988.054406249998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45988.054406249998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45988.054406249998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45988.054406249998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45988.054406249998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45988.054406249998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45988.054406249998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45988.054406249998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45988.054406249998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45988.054406249998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45988.054406249998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45988.054406249998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45988.054406249998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45988.054406249998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45988.054406249998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45988.054406249998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45988.054406249998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45988.054406249998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45988.054406249998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45988.054406249998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45988.054406249998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45988.054406249998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45988.054406249998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45988.054406249998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45988.054406249998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45988.054406249998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45988.054406249998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45988.054406249998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45988.054406249998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45988.054406249998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45988.054406249998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45988.054406249998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45988.054406249998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45988.054406249998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ref="G288:G333" ca="1" si="5">IFERROR(NOW()-F288,"")</f>
        <v>45988.054406249998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45988.054406249998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45988.054406249998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45988.054406249998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45988.054406249998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45988.054406249998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45988.054406249998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45988.054406249998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45988.054406249998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45988.054406249998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45988.054406249998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45988.054406249998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45988.054406249998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45988.054406249998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45988.054406249998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45988.054406249998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45988.054406249998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45988.054406249998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45988.054406249998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45988.054406249998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45988.054406249998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45988.054406249998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45988.054406249998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45988.054406249998</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45988.054406249998</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45988.054406249998</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45988.054406249998</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45988.054406249998</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45988.054406249998</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45988.054406249998</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45988.054406249998</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45988.054406249998</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45988.054406249998</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45988.054406249998</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45988.054406249998</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45988.054406249998</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45988.054406249998</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45988.054406249998</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45988.054406249998</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45988.054406249998</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45988.054406249998</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45988.054406249998</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45988.054406249998</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45988.054406249998</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45988.054406249998</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45988.054406249998</v>
      </c>
      <c r="H333" s="92"/>
      <c r="I333" s="110" t="str">
        <f>IFERROR(VLOOKUP(D333,DB!A:F,6,0),"")</f>
        <v/>
      </c>
      <c r="J333" s="110" t="str">
        <f>IFERROR(VLOOKUP(D333,DB!A:G,7,0),"")</f>
        <v/>
      </c>
      <c r="K333" s="94"/>
      <c r="L333" s="88" t="str">
        <f>IFERROR(VLOOKUP(D333,DB!A:I,9,0),"")</f>
        <v/>
      </c>
    </row>
  </sheetData>
  <dataValidations count="2">
    <dataValidation allowBlank="1" showInputMessage="1" showErrorMessage="1" sqref="E1" xr:uid="{A4F81451-56CC-4543-9497-104C4E44EE4B}"/>
    <dataValidation type="list" allowBlank="1" showInputMessage="1" showErrorMessage="1" sqref="E2:E3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39113</v>
      </c>
      <c r="B2" s="37" t="str">
        <f>IFERROR(VLOOKUP(D2,DB!A:K,11,0),"")</f>
        <v>R5</v>
      </c>
      <c r="C2" s="37">
        <v>3</v>
      </c>
      <c r="D2" s="103" t="s">
        <v>36011</v>
      </c>
      <c r="E2" s="37" t="s">
        <v>39021</v>
      </c>
      <c r="F2" s="38">
        <v>45891.832060185188</v>
      </c>
      <c r="G2" s="105">
        <f ca="1">IFERROR(NOW()-F2,"")</f>
        <v>96.222346064809244</v>
      </c>
      <c r="H2" s="38">
        <v>45891.790393518517</v>
      </c>
      <c r="I2" s="37" t="str">
        <f>IFERROR(VLOOKUP(D2,DB!A:F,6,0),"")</f>
        <v>Generator-SG</v>
      </c>
      <c r="J2" s="37" t="str">
        <f>IFERROR(VLOOKUP(D2,DB!A:G,7,0),"")</f>
        <v>Vandalized</v>
      </c>
      <c r="K2" s="37" t="s">
        <v>39114</v>
      </c>
      <c r="L2" s="37" t="str">
        <f>IFERROR(VLOOKUP(D2,DB!A:I,9,0),"")</f>
        <v>Latis</v>
      </c>
      <c r="M2" s="102"/>
    </row>
    <row r="3" spans="1:13" s="39" customFormat="1" ht="30.75">
      <c r="A3" s="37" t="s">
        <v>39115</v>
      </c>
      <c r="B3" s="37" t="str">
        <f>IFERROR(VLOOKUP(D3,DB!A:K,11,0),"")</f>
        <v>R5</v>
      </c>
      <c r="C3" s="37">
        <v>1</v>
      </c>
      <c r="D3" s="37" t="s">
        <v>33268</v>
      </c>
      <c r="E3" s="37" t="s">
        <v>39100</v>
      </c>
      <c r="F3" s="38">
        <v>45926.188877314817</v>
      </c>
      <c r="G3" s="105">
        <f t="shared" ref="G3" ca="1" si="0">IFERROR(NOW()-F3,"")</f>
        <v>61.865528935180919</v>
      </c>
      <c r="H3" s="38">
        <v>45926.158159722225</v>
      </c>
      <c r="I3" s="37" t="str">
        <f>IFERROR(VLOOKUP(D3,DB!A:F,6,0),"")</f>
        <v>SCECO</v>
      </c>
      <c r="J3" s="37" t="str">
        <f>IFERROR(VLOOKUP(D3,DB!A:G,7,0),"")</f>
        <v>Good</v>
      </c>
      <c r="K3" s="37" t="s">
        <v>39116</v>
      </c>
      <c r="L3" s="37" t="str">
        <f>IFERROR(VLOOKUP(D3,DB!A:I,9,0),"")</f>
        <v>Latis</v>
      </c>
      <c r="M3" s="102"/>
    </row>
    <row r="4" spans="1:13" s="39" customFormat="1" ht="48" customHeight="1">
      <c r="A4" s="106" t="s">
        <v>39117</v>
      </c>
      <c r="B4" s="106" t="str">
        <f>IFERROR(VLOOKUP(D4,DB!A:K,11,0),"")</f>
        <v>R5</v>
      </c>
      <c r="C4" s="106">
        <v>1</v>
      </c>
      <c r="D4" s="106" t="s">
        <v>34758</v>
      </c>
      <c r="E4" s="106" t="s">
        <v>39100</v>
      </c>
      <c r="F4" s="107">
        <v>45948.661111111112</v>
      </c>
      <c r="G4" s="108">
        <f t="shared" ref="G4" ca="1" si="1">IFERROR(NOW()-F4,"")</f>
        <v>39.393295138885151</v>
      </c>
      <c r="H4" s="107">
        <v>45948.661111111112</v>
      </c>
      <c r="I4" s="106" t="str">
        <f>IFERROR(VLOOKUP(D4,DB!A:F,6,0),"")</f>
        <v>SCECO</v>
      </c>
      <c r="J4" s="106" t="str">
        <f>IFERROR(VLOOKUP(D4,DB!A:G,7,0),"")</f>
        <v>Dead</v>
      </c>
      <c r="K4" s="106" t="s">
        <v>39118</v>
      </c>
      <c r="L4" s="106" t="str">
        <f>IFERROR(VLOOKUP(D4,DB!A:I,9,0),"")</f>
        <v>Latis</v>
      </c>
    </row>
    <row r="5" spans="1:13" s="39" customFormat="1" ht="30.75">
      <c r="A5" s="106" t="s">
        <v>39119</v>
      </c>
      <c r="B5" s="106" t="str">
        <f>IFERROR(VLOOKUP(D5,DB!A:K,11,0),"")</f>
        <v>R5</v>
      </c>
      <c r="C5" s="106">
        <v>1</v>
      </c>
      <c r="D5" s="106" t="s">
        <v>36518</v>
      </c>
      <c r="E5" s="106" t="s">
        <v>39021</v>
      </c>
      <c r="F5" s="119">
        <v>45981.373298611114</v>
      </c>
      <c r="G5" s="108">
        <f ca="1">IFERROR(NOW()-F5,"")</f>
        <v>6.6811076388839865</v>
      </c>
      <c r="H5" s="119">
        <v>45981.360798611109</v>
      </c>
      <c r="I5" s="106" t="str">
        <f>IFERROR(VLOOKUP(D5,DB!A:F,6,0),"")</f>
        <v>SCECO</v>
      </c>
      <c r="J5" s="106" t="str">
        <f>IFERROR(VLOOKUP(D5,DB!A:G,7,0),"")</f>
        <v>Dead</v>
      </c>
      <c r="K5" s="106" t="s">
        <v>39120</v>
      </c>
      <c r="L5" s="106" t="str">
        <f>IFERROR(VLOOKUP(D5,DB!A:I,9,0),"")</f>
        <v>Latis</v>
      </c>
    </row>
    <row r="6" spans="1:13" s="39" customFormat="1">
      <c r="A6" s="37"/>
      <c r="B6" s="37" t="str">
        <f>IFERROR(VLOOKUP(D6,DB!A:K,11,0),"")</f>
        <v/>
      </c>
      <c r="C6" s="37"/>
      <c r="D6" s="145"/>
      <c r="E6" s="37"/>
      <c r="F6" s="38"/>
      <c r="G6" s="108">
        <f ca="1">IFERROR(NOW()-F6,"")</f>
        <v>45988.054406249998</v>
      </c>
      <c r="H6" s="38"/>
      <c r="I6" s="37" t="str">
        <f>IFERROR(VLOOKUP(D6,DB!A:F,6,0),"")</f>
        <v/>
      </c>
      <c r="J6" s="37" t="str">
        <f>IFERROR(VLOOKUP(D6,DB!A:G,7,0),"")</f>
        <v/>
      </c>
      <c r="K6" s="37"/>
      <c r="L6" s="37" t="str">
        <f>IFERROR(VLOOKUP(D6,DB!A:I,9,0),"")</f>
        <v/>
      </c>
    </row>
    <row r="7" spans="1:13" s="39" customFormat="1">
      <c r="A7" s="37"/>
      <c r="B7" s="37" t="str">
        <f>IFERROR(VLOOKUP(D7,DB!A:K,11,0),"")</f>
        <v/>
      </c>
      <c r="C7" s="37"/>
      <c r="D7" s="145"/>
      <c r="E7" s="37"/>
      <c r="F7" s="38"/>
      <c r="G7" s="108">
        <f ca="1">IFERROR(NOW()-F7,"")</f>
        <v>45988.054406249998</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45988.054406249998</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45988.054406249998</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45988.054406249998</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45988.054406249998</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147"/>
      <c r="E12" s="37"/>
      <c r="F12" s="38"/>
      <c r="G12" s="144">
        <f ca="1">IFERROR(NOW()-F12,"")</f>
        <v>45988.054406249998</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ca="1">IFERROR(NOW()-F13,"")</f>
        <v>45988.054406249998</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ca="1">IFERROR(NOW()-F14,"")</f>
        <v>45988.054406249998</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ca="1">IFERROR(NOW()-F15,"")</f>
        <v>45988.054406249998</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ca="1">IFERROR(NOW()-F16,"")</f>
        <v>45988.054406249998</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ca="1">IFERROR(NOW()-F17,"")</f>
        <v>45988.054406249998</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ca="1">IFERROR(NOW()-F18,"")</f>
        <v>45988.054406249998</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ca="1">IFERROR(NOW()-F19,"")</f>
        <v>45988.054406249998</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ca="1">IFERROR(NOW()-F20,"")</f>
        <v>45988.054406249998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ca="1">IFERROR(NOW()-F21,"")</f>
        <v>45988.054406249998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ca="1">IFERROR(NOW()-F22,"")</f>
        <v>45988.054406249998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ca="1">IFERROR(NOW()-F23,"")</f>
        <v>45988.054406249998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ca="1">IFERROR(NOW()-F24,"")</f>
        <v>45988.054406249998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ca="1">IFERROR(NOW()-F25,"")</f>
        <v>45988.054406249998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ca="1">IFERROR(NOW()-F26,"")</f>
        <v>45988.054406249998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ca="1">IFERROR(NOW()-F27,"")</f>
        <v>45988.054406249998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ca="1">IFERROR(NOW()-F28,"")</f>
        <v>45988.054406249998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ca="1">IFERROR(NOW()-F29,"")</f>
        <v>45988.054406249998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ca="1">IFERROR(NOW()-F30,"")</f>
        <v>45988.054406249998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ca="1">IFERROR(NOW()-F31,"")</f>
        <v>45988.054406249998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ca="1">IFERROR(NOW()-F32,"")</f>
        <v>45988.054406249998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ca="1">IFERROR(NOW()-F33,"")</f>
        <v>45988.054406249998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ca="1">IFERROR(NOW()-F34,"")</f>
        <v>45988.054406249998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ca="1">IFERROR(NOW()-F35,"")</f>
        <v>45988.054406249998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ca="1">IFERROR(NOW()-F36,"")</f>
        <v>45988.054406249998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ca="1">IFERROR(NOW()-F37,"")</f>
        <v>45988.054406249998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ca="1">IFERROR(NOW()-F38,"")</f>
        <v>45988.054406249998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ca="1">IFERROR(NOW()-F39,"")</f>
        <v>45988.054406249998</v>
      </c>
      <c r="H39" s="38"/>
      <c r="I39" s="37" t="str">
        <f>IFERROR(VLOOKUP(D39,DB!A:F,6,0),"")</f>
        <v/>
      </c>
      <c r="J39" s="37" t="str">
        <f>IFERROR(VLOOKUP(D39,DB!A:G,7,0),"")</f>
        <v/>
      </c>
      <c r="K39" s="37"/>
      <c r="L39" s="37"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39121</v>
      </c>
      <c r="B2" s="124" t="str">
        <f>IFERROR(VLOOKUP(D2,DB!A:K,11,0),"")</f>
        <v>R6</v>
      </c>
      <c r="C2" s="125">
        <v>4</v>
      </c>
      <c r="D2" s="124" t="s">
        <v>30853</v>
      </c>
      <c r="E2" s="125" t="s">
        <v>39100</v>
      </c>
      <c r="F2" s="72">
        <v>45988.024421296293</v>
      </c>
      <c r="G2" s="72">
        <f ca="1">IFERROR(NOW()-F2,"-")</f>
        <v>2.9984953704115469E-2</v>
      </c>
      <c r="H2" s="72">
        <v>45988.024386574078</v>
      </c>
      <c r="I2" s="124" t="str">
        <f>IFERROR(VLOOKUP(D2,DB!A:F,6,0),"")</f>
        <v>SCECO</v>
      </c>
      <c r="J2" s="124" t="str">
        <f>IFERROR(VLOOKUP(D2,DB!A:G,7,0),"")</f>
        <v xml:space="preserve">Good </v>
      </c>
      <c r="K2" s="127" t="s">
        <v>39122</v>
      </c>
      <c r="L2" s="128" t="str">
        <f>IFERROR(VLOOKUP(D2,DB!A:I,9,0),"")</f>
        <v>Latis</v>
      </c>
    </row>
    <row r="3" spans="1:16382" ht="31.5" customHeight="1">
      <c r="A3"/>
      <c r="B3" s="124" t="str">
        <f>IFERROR(VLOOKUP(D3,DB!A:K,11,0),"")</f>
        <v/>
      </c>
      <c r="C3" s="125"/>
      <c r="D3" s="124"/>
      <c r="E3" s="106"/>
      <c r="F3" s="146"/>
      <c r="G3" s="72">
        <f ca="1">IFERROR(NOW()-F3,"-")</f>
        <v>45988.054406249998</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45988.054406249998</v>
      </c>
      <c r="H4"/>
      <c r="I4" s="124" t="str">
        <f>IFERROR(VLOOKUP(D4,DB!A:F,6,0),"")</f>
        <v/>
      </c>
      <c r="J4" s="124" t="str">
        <f>IFERROR(VLOOKUP(D4,DB!A:G,7,0),"")</f>
        <v/>
      </c>
      <c r="K4" s="127"/>
      <c r="L4" s="128" t="str">
        <f>IFERROR(VLOOKUP(D4,DB!A:I,9,0),"")</f>
        <v/>
      </c>
    </row>
    <row r="5" spans="1:16382" ht="31.5" customHeight="1">
      <c r="A5"/>
      <c r="B5" s="124" t="str">
        <f>IFERROR(VLOOKUP(D5,DB!A:K,11,0),"")</f>
        <v/>
      </c>
      <c r="C5" s="125"/>
      <c r="D5" s="124"/>
      <c r="E5" s="106"/>
      <c r="F5"/>
      <c r="G5" s="72">
        <f ca="1">IFERROR(NOW()-F5,"-")</f>
        <v>45988.054406249998</v>
      </c>
      <c r="H5"/>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45988.054406249998</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45988.054406249998</v>
      </c>
      <c r="H7" s="126"/>
      <c r="I7" s="124" t="str">
        <f>IFERROR(VLOOKUP(D7,DB!A:F,6,0),"")</f>
        <v/>
      </c>
      <c r="J7" s="124" t="str">
        <f>IFERROR(VLOOKUP(D7,DB!A:G,7,0),"")</f>
        <v/>
      </c>
      <c r="K7" s="127" t="s">
        <v>39123</v>
      </c>
      <c r="L7" s="128" t="str">
        <f>IFERROR(VLOOKUP(D7,DB!A:I,9,0),"")</f>
        <v/>
      </c>
    </row>
    <row r="8" spans="1:16382" ht="31.5" customHeight="1">
      <c r="A8" s="123"/>
      <c r="B8" s="124" t="str">
        <f>IFERROR(VLOOKUP(D8,DB!A:K,11,0),"")</f>
        <v/>
      </c>
      <c r="C8" s="125"/>
      <c r="D8" s="124"/>
      <c r="E8" s="106"/>
      <c r="F8" s="126"/>
      <c r="G8" s="72">
        <f ca="1">IFERROR(NOW()-F8,"-")</f>
        <v>45988.054406249998</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45988.054406249998</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45988.054406249998</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45988.054406249998</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45988.054406249998</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45988.054406249998</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45988.054406249998</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45988.054406249998</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45988.054406249998</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45988.054406249998</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45988.054406249998</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45988.054406249998</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45988.054406249998</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2"/>
      <c r="E21" s="106"/>
      <c r="F21" s="126"/>
      <c r="G21" s="72">
        <f ca="1">IFERROR(NOW()-F21,"-")</f>
        <v>45988.054406249998</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45988.054406249998</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45988.054406249998</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45988.054406249998</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45988.054406249998</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45988.054406249998</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45988.054406249998</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2"/>
      <c r="E28" s="106"/>
      <c r="F28" s="126"/>
      <c r="G28" s="72">
        <f ca="1">IFERROR(NOW()-F28,"-")</f>
        <v>45988.054406249998</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45988.054406249998</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45988.054406249998</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45988.054406249998</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45988.054406249998</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45988.054406249998</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45988.054406249998</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2"/>
      <c r="E35" s="106"/>
      <c r="F35" s="126"/>
      <c r="G35" s="72">
        <f ca="1">IFERROR(NOW()-F35,"-")</f>
        <v>45988.054406249998</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45988.054406249998</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45988.054406249998</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45988.054406249998</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45988.054406249998</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45988.054406249998</v>
      </c>
      <c r="H40" s="126"/>
      <c r="I40" s="124" t="str">
        <f>IFERROR(VLOOKUP(D40,DB!A:F,6,0),"")</f>
        <v/>
      </c>
      <c r="J40" s="124" t="str">
        <f>IFERROR(VLOOKUP(D40,DB!A:G,7,0),"")</f>
        <v/>
      </c>
      <c r="K40" s="127"/>
      <c r="L40" s="128"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2025-11-26T22:20:51Z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