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98" documentId="120_S{2AC9BD13-BADA-5192-A53E-5A8FF88502F6}" xr6:coauthVersionLast="47" xr6:coauthVersionMax="47" xr10:uidLastSave="{7FBAC8F0-5308-45C7-8ACF-78273411AAB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I10" i="5"/>
  <c r="D3" i="3"/>
  <c r="D2" i="3"/>
  <c r="G3" i="4"/>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3" i="9"/>
  <c r="G3" i="9"/>
  <c r="I3" i="9"/>
  <c r="J3" i="9"/>
  <c r="L3" i="9"/>
  <c r="B4" i="9"/>
  <c r="G4" i="9"/>
  <c r="I4" i="9"/>
  <c r="J4" i="9"/>
  <c r="L4"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G2" i="9"/>
  <c r="I2" i="9"/>
  <c r="J2" i="9"/>
  <c r="L2" i="9"/>
  <c r="G2" i="5"/>
  <c r="I3" i="5"/>
  <c r="B6" i="5"/>
  <c r="I6" i="5"/>
  <c r="J6" i="5"/>
  <c r="L6"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<sst xmlns="http://schemas.openxmlformats.org/spreadsheetml/2006/main" count="180296" uniqueCount="39133">
  <si>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</si>
  <si>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</si>
  <si>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</si>
  <si>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</si>
  <si>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</si>
  <si>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</si>
  <si>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</si>
  <si>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</si>
  <si>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</si>
  <si>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</si>
  <si>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</si>
  <si>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</si>
  <si>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</si>
  <si>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</si>
  <si>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</si>
  <si>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</si>
  <si>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</si>
  <si>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</si>
  <si>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</si>
  <si>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</si>
  <si>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</si>
  <si>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</si>
  <si>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</si>
  <si>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</si>
  <si>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</si>
  <si>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</si>
  <si>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</si>
  <si>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</si>
  <si>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</si>
  <si>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</si>
  <si>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</si>
  <si>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</si>
  <si>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</si>
  <si>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</si>
  <si>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</si>
  <si>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</si>
  <si>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</si>
  <si>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</si>
  <si>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</si>
  <si>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</si>
  <si>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</si>
  <si>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</si>
  <si>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</si>
  <si>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</si>
  <si>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</si>
  <si>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</si>
  <si>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</si>
  <si>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</si>
  <si>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</si>
  <si>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</si>
  <si>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</si>
  <si>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</si>
  <si>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</si>
  <si>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</si>
  <si>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</si>
  <si>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</si>
  <si>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</si>
  <si>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</si>
  <si>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</si>
  <si>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</si>
  <si>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</si>
  <si>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</si>
  <si>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</si>
  <si>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</si>
  <si>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</si>
  <si>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</si>
  <si>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</si>
  <si>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</si>
  <si>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</si>
  <si>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</si>
  <si>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</si>
  <si>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</si>
  <si>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</si>
  <si>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</si>
  <si>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</si>
  <si>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</si>
  <si>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</si>
  <si>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</si>
  <si>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</si>
  <si>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</si>
  <si>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</si>
  <si>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</si>
  <si>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</si>
  <si>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</si>
  <si>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</si>
  <si>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</si>
  <si>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</si>
  <si>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</si>
  <si>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</si>
  <si>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</si>
  <si>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</si>
  <si>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</si>
  <si>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</si>
  <si>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</si>
  <si>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</si>
  <si>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</si>
  <si>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</si>
  <si>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</si>
  <si>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</si>
  <si>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</si>
  <si>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</si>
  <si>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</si>
  <si>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</si>
  <si>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</si>
  <si>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</si>
  <si>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</si>
  <si>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</si>
  <si>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</si>
  <si>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</si>
  <si>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</si>
  <si>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</si>
  <si>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</si>
  <si>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</si>
  <si>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</si>
  <si>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</si>
  <si>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</si>
  <si>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</si>
  <si>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</si>
  <si>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</si>
  <si>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</si>
  <si>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</si>
  <si>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</si>
  <si>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</si>
  <si>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</si>
  <si>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</si>
  <si>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</si>
  <si>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</si>
  <si>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</si>
  <si>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</si>
  <si>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</si>
  <si>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</si>
  <si>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</si>
  <si>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</si>
  <si>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</si>
  <si>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</si>
  <si>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</si>
  <si>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</si>
  <si>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</si>
  <si>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</si>
  <si>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</si>
  <si>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</si>
  <si>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</si>
  <si>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</si>
  <si>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</si>
  <si>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</si>
  <si>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</si>
  <si>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</si>
  <si>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</si>
  <si>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</si>
  <si>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</si>
  <si>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</si>
  <si>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</si>
  <si>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</si>
  <si>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</si>
  <si>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</si>
  <si>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</si>
  <si>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</si>
  <si>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</si>
  <si>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</si>
  <si>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</si>
  <si>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</si>
  <si>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</si>
  <si>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</si>
  <si>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</si>
  <si>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</si>
  <si>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</si>
  <si>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</si>
  <si>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</si>
  <si>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</si>
  <si>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</si>
  <si>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</si>
  <si>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</si>
  <si>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</si>
  <si>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</si>
  <si>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</si>
  <si>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</si>
  <si>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</si>
  <si>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</si>
  <si>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</si>
  <si>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</si>
  <si>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</si>
  <si>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</si>
  <si>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</si>
  <si>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</si>
  <si>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</si>
  <si>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</si>
  <si>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</si>
  <si>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</si>
  <si>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</si>
  <si>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</si>
  <si>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</si>
  <si>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</si>
  <si>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</si>
  <si>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</si>
  <si>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</si>
  <si>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</si>
  <si>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</si>
  <si>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</si>
  <si>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</si>
  <si>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</si>
  <si>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</si>
  <si>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</si>
  <si>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</si>
  <si>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</si>
  <si>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</si>
  <si>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</si>
  <si>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</si>
  <si>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</si>
  <si>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</si>
  <si>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</si>
  <si>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</si>
  <si>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</si>
  <si>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</si>
  <si>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</si>
  <si>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</si>
  <si>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</si>
  <si>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</si>
  <si>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</si>
  <si>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</si>
  <si>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</si>
  <si>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</si>
  <si>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</si>
  <si>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</si>
  <si>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</si>
  <si>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</si>
  <si>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</si>
  <si>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</si>
  <si>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</si>
  <si>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</si>
  <si>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</si>
  <si>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</si>
  <si>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</si>
  <si>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</si>
  <si>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</si>
  <si>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</si>
  <si>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</si>
  <si>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</si>
  <si>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</si>
  <si>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</si>
  <si>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</si>
  <si>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</si>
  <si>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</si>
  <si>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</si>
  <si>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</si>
  <si>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</si>
  <si>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</si>
  <si>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</si>
  <si>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</si>
  <si>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</si>
  <si>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</si>
  <si>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</si>
  <si>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</si>
  <si>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</si>
  <si>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</si>
  <si>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</si>
  <si>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</si>
  <si>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</si>
  <si>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</si>
  <si>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</si>
  <si>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</si>
  <si>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</si>
  <si>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</si>
  <si>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</si>
  <si>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</si>
  <si>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</si>
  <si>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</si>
  <si>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</si>
  <si>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</si>
  <si>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</si>
  <si>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</si>
  <si>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</si>
  <si>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</si>
  <si>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</si>
  <si>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</si>
  <si>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</si>
  <si>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</si>
  <si>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</si>
  <si>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</si>
  <si>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</si>
  <si>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</si>
  <si>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</si>
  <si>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</si>
  <si>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</si>
  <si>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</si>
  <si>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</si>
  <si>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</si>
  <si>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</si>
  <si>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</si>
  <si>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</si>
  <si>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</si>
  <si>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</si>
  <si>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</si>
  <si>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</si>
  <si>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</si>
  <si>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</si>
  <si>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</si>
  <si>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</si>
  <si>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</si>
  <si>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</si>
  <si>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</si>
  <si>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</si>
  <si>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</si>
  <si>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</si>
  <si>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</si>
  <si>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</si>
  <si>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</si>
  <si>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</si>
  <si>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</si>
  <si>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</si>
  <si>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</si>
  <si>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</si>
  <si>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</si>
  <si>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</si>
  <si>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</si>
  <si>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</si>
  <si>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</si>
  <si>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</si>
  <si>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</si>
  <si>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</si>
  <si>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</si>
  <si>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</si>
  <si>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</si>
  <si>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</si>
  <si>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</si>
  <si>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</si>
  <si>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</si>
  <si>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</si>
  <si>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</si>
  <si>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</si>
  <si>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</si>
  <si>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</si>
  <si>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</si>
  <si>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</si>
  <si>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</si>
  <si>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</si>
  <si>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</si>
  <si>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</si>
  <si>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</si>
  <si>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</si>
  <si>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</si>
  <si>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</si>
  <si>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</si>
  <si>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</si>
  <si>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</si>
  <si>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</si>
  <si>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</si>
  <si>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</si>
  <si>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</si>
  <si>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</si>
  <si>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</si>
  <si>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</si>
  <si>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</si>
  <si>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</si>
  <si>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</si>
  <si>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</si>
  <si>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</si>
  <si>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</si>
  <si>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</si>
  <si>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</si>
  <si>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</si>
  <si>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</si>
  <si>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</si>
  <si>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</si>
  <si>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</si>
  <si>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</si>
  <si>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</si>
  <si>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</si>
  <si>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</si>
  <si>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</si>
  <si>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</si>
  <si>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</si>
  <si>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</si>
  <si>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</si>
  <si>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</si>
  <si>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</si>
  <si>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</si>
  <si>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</si>
  <si>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</si>
  <si>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</si>
  <si>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</si>
  <si>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</si>
  <si>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</si>
  <si>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</si>
  <si>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</si>
  <si>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</si>
  <si>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</si>
  <si>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</si>
  <si>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</si>
  <si>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</si>
  <si>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</si>
  <si>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</si>
  <si>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</si>
  <si>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</si>
  <si>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</si>
  <si>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</si>
  <si>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</si>
  <si>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</si>
  <si>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</si>
  <si>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</si>
  <si>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</si>
  <si>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</si>
  <si>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</si>
  <si>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</si>
  <si>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</si>
  <si>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</si>
  <si>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</si>
  <si>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</si>
  <si>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</si>
  <si>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</si>
  <si>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</si>
  <si>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</si>
  <si>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</si>
  <si>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</si>
  <si>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</si>
  <si>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</si>
  <si>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</si>
  <si>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</si>
  <si>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</si>
  <si>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</si>
  <si>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</si>
  <si>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</si>
  <si>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</si>
  <si>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</si>
  <si>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</si>
  <si>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</si>
  <si>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</si>
  <si>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</si>
  <si>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</si>
  <si>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</si>
  <si>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</si>
  <si>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</si>
  <si>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</si>
  <si>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</si>
  <si>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</si>
  <si>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</si>
  <si>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</si>
  <si>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</si>
  <si>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</si>
  <si>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</si>
  <si>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</si>
  <si>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</si>
  <si>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</si>
  <si>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</si>
  <si>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</si>
  <si>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</si>
  <si>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</si>
  <si>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</si>
  <si>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</si>
  <si>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</si>
  <si>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</si>
  <si>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</si>
  <si>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</si>
  <si>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</si>
  <si>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</si>
  <si>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</si>
  <si>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</si>
  <si>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</si>
  <si>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</si>
  <si>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</si>
  <si>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</si>
  <si>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</si>
  <si>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</si>
  <si>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</si>
  <si>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</si>
  <si>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</si>
  <si>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</si>
  <si>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</si>
  <si>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</si>
  <si>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</si>
  <si>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</si>
  <si>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</si>
  <si>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</si>
  <si>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</si>
  <si>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</si>
  <si>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</si>
  <si>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</si>
  <si>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</si>
  <si>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</si>
  <si>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</si>
  <si>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</si>
  <si>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</si>
  <si>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</si>
  <si>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</si>
  <si>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</si>
  <si>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</si>
  <si>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</si>
  <si>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</si>
  <si>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</si>
  <si>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</si>
  <si>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</si>
  <si>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</si>
  <si>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</si>
  <si>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</si>
  <si>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</si>
  <si>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</si>
  <si>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</si>
  <si>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</si>
  <si>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</si>
  <si>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</si>
  <si>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</si>
  <si>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</si>
  <si>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</si>
  <si>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</si>
  <si>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</si>
  <si>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</si>
  <si>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</si>
  <si>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</si>
  <si>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</si>
  <si>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</si>
  <si>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</si>
  <si>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</si>
  <si>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</si>
  <si>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</si>
  <si>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</si>
  <si>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</si>
  <si>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</si>
  <si>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</si>
  <si>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</si>
  <si>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</si>
  <si>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</si>
  <si>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</si>
  <si>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</si>
  <si>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</si>
  <si>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</si>
  <si>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</si>
  <si>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</si>
  <si>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</si>
  <si>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</si>
  <si>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</si>
  <si>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</si>
  <si>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</si>
  <si>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</si>
  <si>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</si>
  <si>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</si>
  <si>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</si>
  <si>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</si>
  <si>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</si>
  <si>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</si>
  <si>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</si>
  <si>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</si>
  <si>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</si>
  <si>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</si>
  <si>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</si>
  <si>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</si>
  <si>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</si>
  <si>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</si>
  <si>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</si>
  <si>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</si>
  <si>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</si>
  <si>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</si>
  <si>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</si>
  <si>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</si>
  <si>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</si>
  <si>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</si>
  <si>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</si>
  <si>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</si>
  <si>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</si>
  <si>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</si>
  <si>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</si>
  <si>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</si>
  <si>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</si>
  <si>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</si>
  <si>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</si>
  <si>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</si>
  <si>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</si>
  <si>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</si>
  <si>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</si>
  <si>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</si>
  <si>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</si>
  <si>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</si>
  <si>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</si>
  <si>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</si>
  <si>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</si>
  <si>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</si>
  <si>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</si>
  <si>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</si>
  <si>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</si>
  <si>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</si>
  <si>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</si>
  <si>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</si>
  <si>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</si>
  <si>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</si>
  <si>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</si>
  <si>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</si>
  <si>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</si>
  <si>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</si>
  <si>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</si>
  <si>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</si>
  <si>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</si>
  <si>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</si>
  <si>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</si>
  <si>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</si>
  <si>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</si>
  <si>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</si>
  <si>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</si>
  <si>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</si>
  <si>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</si>
  <si>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</si>
  <si>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</si>
  <si>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</si>
  <si>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</si>
  <si>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</si>
  <si>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</si>
  <si>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</si>
  <si>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</si>
  <si>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</si>
  <si>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</si>
  <si>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</si>
  <si>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</si>
  <si>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</si>
  <si>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</si>
  <si>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</si>
  <si>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</si>
  <si>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</si>
  <si>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</si>
  <si>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</si>
  <si>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</si>
  <si>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</si>
  <si>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</si>
  <si>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</si>
  <si>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</si>
  <si>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</si>
  <si>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</si>
  <si>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</si>
  <si>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</si>
  <si>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</si>
  <si>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</si>
  <si>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</si>
  <si>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</si>
  <si>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</si>
  <si>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</si>
  <si>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</si>
  <si>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</si>
  <si>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</si>
  <si>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</si>
  <si>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</si>
  <si>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</si>
  <si>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</si>
  <si>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</si>
  <si>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</si>
  <si>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</si>
  <si>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</si>
  <si>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</si>
  <si>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</si>
  <si>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</si>
  <si>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</si>
  <si>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</si>
  <si>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</si>
  <si>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</si>
  <si>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</si>
  <si>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</si>
  <si>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</si>
  <si>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</si>
  <si>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</si>
  <si>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</si>
  <si>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</si>
  <si>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</si>
  <si>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</si>
  <si>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</si>
  <si>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</si>
  <si>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</si>
  <si>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</si>
  <si>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</si>
  <si>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</si>
  <si>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</si>
  <si>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</si>
  <si>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</si>
  <si>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</si>
  <si>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</si>
  <si>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</si>
  <si>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</si>
  <si>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</si>
  <si>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</si>
  <si>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</si>
  <si>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</si>
  <si>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</si>
  <si>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</si>
  <si>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</si>
  <si>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</si>
  <si>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</si>
  <si>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</si>
  <si>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</si>
  <si>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</si>
  <si>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</si>
  <si>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</si>
  <si>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</si>
  <si>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</si>
  <si>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</si>
  <si>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</si>
  <si>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</si>
  <si>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</si>
  <si>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</si>
  <si>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</si>
  <si>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</si>
  <si>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</si>
  <si>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</si>
  <si>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</si>
  <si>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</si>
  <si>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</si>
  <si>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</si>
  <si>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</si>
  <si>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</si>
  <si>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</si>
  <si>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</si>
  <si>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</si>
  <si>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</si>
  <si>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</si>
  <si>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</si>
  <si>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</si>
  <si>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</si>
  <si>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</si>
  <si>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</si>
  <si>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</si>
  <si>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</si>
  <si>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</si>
  <si>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</si>
  <si>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</si>
  <si>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</si>
  <si>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</si>
  <si>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</si>
  <si>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</si>
  <si>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</si>
  <si>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</si>
  <si>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</si>
  <si>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</si>
  <si>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</si>
  <si>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</si>
  <si>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</si>
  <si>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</si>
  <si>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</si>
  <si>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</si>
  <si>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</si>
  <si>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</si>
  <si>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</si>
  <si>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</si>
  <si>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</si>
  <si>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</si>
  <si>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</si>
  <si>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</si>
  <si>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</si>
  <si>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</si>
  <si>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</si>
  <si>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</si>
  <si>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</si>
  <si>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</si>
  <si>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</si>
  <si>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</si>
  <si>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</si>
  <si>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</si>
  <si>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</si>
  <si>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</si>
  <si>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</si>
  <si>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</si>
  <si>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</si>
  <si>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</si>
  <si>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</si>
  <si>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</si>
  <si>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</si>
  <si>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</si>
  <si>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</si>
  <si>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</si>
  <si>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</si>
  <si>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</si>
  <si>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</si>
  <si>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</si>
  <si>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</si>
  <si>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</si>
  <si>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</si>
  <si>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</si>
  <si>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</si>
  <si>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</si>
  <si>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</si>
  <si>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</si>
  <si>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</si>
  <si>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</si>
  <si>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</si>
  <si>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</si>
  <si>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</si>
  <si>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</si>
  <si>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</si>
  <si>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</si>
  <si>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</si>
  <si>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</si>
  <si>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</si>
  <si>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</si>
  <si>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</si>
  <si>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</si>
  <si>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</si>
  <si>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</si>
  <si>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</si>
  <si>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</si>
  <si>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</si>
  <si>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</si>
  <si>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</si>
  <si>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</si>
  <si>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</si>
  <si>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</si>
  <si>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</si>
  <si>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</si>
  <si>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</si>
  <si>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</si>
  <si>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</si>
  <si>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</si>
  <si>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</si>
  <si>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</si>
  <si>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</si>
  <si>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</si>
  <si>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</si>
  <si>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</si>
  <si>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</si>
  <si>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</si>
  <si>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</si>
  <si>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</si>
  <si>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</si>
  <si>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</si>
  <si>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</si>
  <si>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</si>
  <si>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</si>
  <si>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</si>
  <si>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</si>
  <si>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</si>
  <si>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</si>
  <si>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</si>
  <si>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</si>
  <si>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</si>
  <si>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</si>
  <si>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</si>
  <si>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</si>
  <si>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</si>
  <si>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</si>
  <si>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</si>
  <si>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</si>
  <si>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</si>
  <si>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</si>
  <si>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</si>
  <si>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</si>
  <si>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</si>
  <si>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</si>
  <si>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</si>
  <si>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</si>
  <si>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</si>
  <si>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</si>
  <si>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</si>
  <si>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</si>
  <si>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</si>
  <si>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</si>
  <si>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</si>
  <si>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</si>
  <si>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</si>
  <si>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</si>
  <si>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</si>
  <si>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</si>
  <si>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</si>
  <si>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</si>
  <si>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</si>
  <si>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</si>
  <si>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</si>
  <si>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</si>
  <si>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</si>
  <si>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</si>
  <si>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</si>
  <si>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</si>
  <si>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</si>
  <si>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</si>
  <si>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</si>
  <si>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</si>
  <si>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</si>
  <si>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</si>
  <si>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</si>
  <si>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</si>
  <si>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</si>
  <si>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</si>
  <si>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</si>
  <si>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</si>
  <si>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</si>
  <si>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</si>
  <si>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</si>
  <si>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</si>
  <si>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</si>
  <si>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</si>
  <si>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</si>
  <si>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</si>
  <si>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</si>
  <si>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</si>
  <si>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</si>
  <si>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</si>
  <si>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</si>
  <si>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</si>
  <si>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</si>
  <si>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</si>
  <si>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</si>
  <si>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</si>
  <si>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</si>
  <si>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</si>
  <si>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</si>
  <si>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</si>
  <si>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</si>
  <si>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</si>
  <si>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</si>
  <si>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</si>
  <si>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</si>
  <si>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</si>
  <si>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</si>
  <si>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</si>
  <si>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</si>
  <si>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</si>
  <si>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</si>
  <si>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</si>
  <si>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</si>
  <si>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</si>
  <si>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</si>
  <si>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</si>
  <si>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</si>
  <si>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</si>
  <si>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</si>
  <si>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</si>
  <si>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</si>
  <si>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</si>
  <si>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</si>
  <si>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</si>
  <si>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</si>
  <si>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</si>
  <si>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</si>
  <si>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</si>
  <si>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</si>
  <si>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</si>
  <si>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</si>
  <si>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</si>
  <si>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</si>
  <si>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</si>
  <si>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</si>
  <si>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</si>
  <si>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</si>
  <si>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</si>
  <si>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</si>
  <si>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</si>
  <si>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</si>
  <si>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</si>
  <si>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</si>
  <si>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</si>
  <si>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</si>
  <si>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</si>
  <si>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</si>
  <si>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</si>
  <si>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</si>
  <si>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</si>
  <si>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</si>
  <si>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</si>
  <si>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</si>
  <si>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</si>
  <si>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</si>
  <si>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</si>
  <si>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</si>
  <si>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</si>
  <si>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</si>
  <si>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</si>
  <si>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</si>
  <si>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</si>
  <si>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</si>
  <si>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</si>
  <si>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</si>
  <si>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</si>
  <si>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</si>
  <si>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</si>
  <si>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</si>
  <si>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</si>
  <si>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</si>
  <si>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</si>
  <si>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</si>
  <si>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</si>
  <si>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</si>
  <si>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</si>
  <si>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</si>
  <si>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</si>
  <si>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</si>
  <si>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</si>
  <si>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</si>
  <si>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</si>
  <si>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</si>
  <si>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</si>
  <si>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</si>
  <si>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</si>
  <si>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</si>
  <si>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</si>
  <si>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</si>
  <si>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</si>
  <si>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</si>
  <si>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</si>
  <si>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</si>
  <si>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</si>
  <si>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</si>
  <si>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</si>
  <si>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</si>
  <si>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</si>
  <si>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</si>
  <si>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</si>
  <si>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</si>
  <si>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</si>
  <si>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</si>
  <si>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</si>
  <si>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</si>
  <si>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</si>
  <si>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</si>
  <si>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</si>
  <si>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</si>
  <si>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</si>
  <si>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</si>
  <si>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</si>
  <si>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</si>
  <si>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</si>
  <si>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</si>
  <si>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</si>
  <si>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</si>
  <si>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</si>
  <si>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</si>
  <si>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</si>
  <si>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</si>
  <si>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</si>
  <si>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</si>
  <si>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</si>
  <si>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</si>
  <si>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</si>
  <si>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</si>
  <si>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</si>
  <si>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</si>
  <si>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</si>
  <si>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</si>
  <si>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</si>
  <si>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</si>
  <si>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</si>
  <si>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</si>
  <si>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</si>
  <si>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</si>
  <si>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</si>
  <si>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</si>
  <si>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</si>
  <si>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</si>
  <si>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</si>
  <si>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</si>
  <si>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</si>
  <si>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</si>
  <si>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</si>
  <si>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</si>
  <si>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</si>
  <si>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</si>
  <si>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</si>
  <si>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</si>
  <si>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</si>
  <si>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</si>
  <si>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</si>
  <si>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</si>
  <si>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</si>
  <si>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</si>
  <si>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</si>
  <si>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</si>
  <si>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</si>
  <si>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</si>
  <si>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</si>
  <si>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</si>
  <si>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</si>
  <si>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</si>
  <si>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</si>
  <si>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</si>
  <si>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</si>
  <si>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</si>
  <si>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</si>
  <si>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</si>
  <si>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</si>
  <si>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</si>
  <si>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</si>
  <si>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</si>
  <si>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</si>
  <si>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</si>
  <si>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</si>
  <si>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</si>
  <si>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</si>
  <si>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</si>
  <si>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</si>
  <si>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</si>
  <si>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</si>
  <si>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</si>
  <si>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</si>
  <si>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</si>
  <si>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</si>
  <si>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</si>
  <si>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</si>
  <si>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</si>
  <si>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</si>
  <si>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</si>
  <si>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</si>
  <si>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</si>
  <si>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</si>
  <si>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</si>
  <si>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</si>
  <si>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</si>
  <si>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</si>
  <si>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</si>
  <si>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</si>
  <si>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</si>
  <si>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</si>
  <si>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</si>
  <si>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</si>
  <si>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</si>
  <si>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</si>
  <si>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</si>
  <si>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</si>
  <si>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</si>
  <si>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</si>
  <si>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</si>
  <si>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</si>
  <si>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</si>
  <si>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</si>
  <si>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</si>
  <si>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</si>
  <si>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</si>
  <si>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</si>
  <si>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</si>
  <si>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</si>
  <si>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</si>
  <si>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</si>
  <si>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</si>
  <si>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</si>
  <si>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</si>
  <si>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</si>
  <si>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</si>
  <si>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</si>
  <si>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</si>
  <si>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</si>
  <si>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</si>
  <si>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</si>
  <si>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</si>
  <si>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</si>
  <si>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</si>
  <si>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</si>
  <si>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</si>
  <si>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</si>
  <si>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</si>
  <si>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</si>
  <si>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</si>
  <si>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</si>
  <si>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</si>
  <si>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</si>
  <si>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</si>
  <si>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</si>
  <si>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</si>
  <si>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</si>
  <si>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</si>
  <si>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</si>
  <si>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</si>
  <si>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</si>
  <si>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</si>
  <si>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</si>
  <si>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</si>
  <si>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</si>
  <si>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</si>
  <si>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</si>
  <si>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</si>
  <si>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</si>
  <si>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</si>
  <si>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</si>
  <si>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</si>
  <si>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</si>
  <si>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</si>
  <si>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</si>
  <si>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</si>
  <si>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</si>
  <si>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</si>
  <si>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</si>
  <si>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</si>
  <si>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</si>
  <si>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</si>
  <si>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</si>
  <si>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</si>
  <si>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</si>
  <si>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</si>
  <si>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</si>
  <si>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</si>
  <si>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</si>
  <si>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</si>
  <si>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</si>
  <si>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</si>
  <si>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</si>
  <si>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</si>
  <si>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</si>
  <si>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</si>
  <si>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</si>
  <si>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</si>
  <si>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</si>
  <si>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</si>
  <si>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</si>
  <si>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</si>
  <si>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</si>
  <si>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</si>
  <si>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</si>
  <si>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</si>
  <si>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</si>
  <si>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</si>
  <si>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</si>
  <si>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</si>
  <si>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</si>
  <si>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</si>
  <si>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</si>
  <si>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</si>
  <si>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</si>
  <si>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</si>
  <si>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</si>
  <si>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</si>
  <si>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</si>
  <si>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</si>
  <si>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</si>
  <si>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</si>
  <si>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</si>
  <si>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</si>
  <si>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</si>
  <si>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</si>
  <si>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</si>
  <si>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</si>
  <si>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</si>
  <si>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</si>
  <si>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</si>
  <si>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</si>
  <si>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</si>
  <si>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</si>
  <si>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</si>
  <si>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</si>
  <si>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</si>
  <si>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</si>
  <si>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</si>
  <si>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</si>
  <si>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</si>
  <si>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</si>
  <si>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</si>
  <si>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</si>
  <si>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</si>
  <si>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</si>
  <si>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</si>
  <si>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</si>
  <si>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</si>
  <si>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</si>
  <si>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</si>
  <si>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</si>
  <si>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</si>
  <si>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</si>
  <si>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</si>
  <si>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</si>
  <si>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</si>
  <si>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</si>
  <si>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</si>
  <si>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</si>
  <si>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</si>
  <si>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</si>
  <si>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</si>
  <si>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</si>
  <si>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</si>
  <si>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</si>
  <si>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</si>
  <si>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</si>
  <si>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</si>
  <si>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</si>
  <si>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</si>
  <si>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</si>
  <si>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</si>
  <si>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</si>
  <si>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</si>
  <si>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</si>
  <si>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</si>
  <si>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</si>
  <si>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</si>
  <si>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</si>
  <si>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</si>
  <si>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</si>
  <si>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</si>
  <si>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</si>
  <si>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</si>
  <si>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</si>
  <si>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</si>
  <si>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</si>
  <si>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</si>
  <si>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</si>
  <si>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</si>
  <si>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</si>
  <si>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</si>
  <si>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</si>
  <si>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</si>
  <si>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</si>
  <si>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</si>
  <si>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</si>
  <si>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</si>
  <si>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</si>
  <si>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</si>
  <si>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</si>
  <si>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</si>
  <si>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</si>
  <si>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</si>
  <si>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</si>
  <si>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</si>
  <si>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</si>
  <si>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</si>
  <si>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</si>
  <si>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</si>
  <si>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</si>
  <si>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</si>
  <si>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</si>
  <si>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</si>
  <si>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</si>
  <si>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</si>
  <si>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</si>
  <si>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</si>
  <si>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</si>
  <si>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</si>
  <si>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</si>
  <si>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</si>
  <si>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</si>
  <si>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</si>
  <si>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</si>
  <si>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</si>
  <si>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</si>
  <si>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</si>
  <si>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</si>
  <si>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</si>
  <si>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</si>
  <si>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</si>
  <si>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</si>
  <si>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</si>
  <si>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</si>
  <si>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</si>
  <si>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</si>
  <si>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</si>
  <si>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</si>
  <si>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</si>
  <si>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</si>
  <si>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</si>
  <si>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</si>
  <si>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</si>
  <si>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</si>
  <si>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</si>
  <si>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</si>
  <si>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</si>
  <si>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</si>
  <si>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</si>
  <si>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</si>
  <si>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</si>
  <si>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</si>
  <si>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</si>
  <si>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</si>
  <si>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</si>
  <si>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</si>
  <si>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</si>
  <si>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</si>
  <si>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</si>
  <si>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</si>
  <si>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</si>
  <si>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</si>
  <si>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</si>
  <si>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</si>
  <si>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</si>
  <si>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</si>
  <si>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</si>
  <si>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</si>
  <si>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</si>
  <si>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</si>
  <si>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</si>
  <si>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</si>
  <si>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</si>
  <si>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</si>
  <si>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</si>
  <si>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</si>
  <si>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</si>
  <si>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</si>
  <si>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</si>
  <si>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</si>
  <si>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</si>
  <si>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</si>
  <si>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</si>
  <si>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</si>
  <si>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</si>
  <si>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</si>
  <si>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</si>
  <si>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</si>
  <si>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</si>
  <si>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</si>
  <si>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</si>
  <si>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</si>
  <si>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</si>
  <si>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</si>
  <si>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</si>
  <si>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</si>
  <si>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</si>
  <si>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</si>
  <si>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</si>
  <si>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</si>
  <si>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</si>
  <si>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</si>
  <si>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</si>
  <si>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</si>
  <si>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</si>
  <si>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</si>
  <si>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</si>
  <si>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</si>
  <si>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</si>
  <si>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</si>
  <si>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</si>
  <si>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</si>
  <si>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</si>
  <si>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</si>
  <si>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</si>
  <si>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</si>
  <si>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</si>
  <si>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</si>
  <si>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</si>
  <si>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</si>
  <si>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</si>
  <si>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</si>
  <si>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</si>
  <si>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</si>
  <si>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</si>
  <si>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</si>
  <si>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</si>
  <si>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</si>
  <si>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</si>
  <si>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</si>
  <si>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</si>
  <si>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</si>
  <si>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</si>
  <si>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</si>
  <si>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</si>
  <si>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</si>
  <si>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</si>
  <si>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</si>
  <si>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</si>
  <si>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</si>
  <si>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</si>
  <si>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</si>
  <si>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</si>
  <si>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</si>
  <si>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</si>
  <si>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</si>
  <si>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</si>
  <si>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</si>
  <si>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</si>
  <si>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</si>
  <si>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</si>
  <si>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</si>
  <si>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</si>
  <si>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</si>
  <si>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</si>
  <si>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</si>
  <si>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</si>
  <si>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</si>
  <si>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</si>
  <si>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</si>
  <si>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</si>
  <si>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</si>
  <si>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</si>
  <si>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</si>
  <si>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</si>
  <si>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</si>
  <si>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</si>
  <si>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</si>
  <si>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</si>
  <si>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</si>
  <si>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</si>
  <si>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</si>
  <si>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</si>
  <si>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</si>
  <si>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</si>
  <si>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</si>
  <si>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</si>
  <si>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</si>
  <si>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</si>
  <si>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</si>
  <si>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</si>
  <si>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</si>
  <si>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</si>
  <si>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</si>
  <si>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</si>
  <si>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</si>
  <si>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</si>
  <si>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</si>
  <si>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</si>
  <si>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</si>
  <si>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</si>
  <si>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</si>
  <si>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</si>
  <si>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</si>
  <si>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</si>
  <si>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</si>
  <si>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</si>
  <si>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</si>
  <si>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</si>
  <si>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</si>
  <si>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</si>
  <si>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</si>
  <si>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</si>
  <si>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</si>
  <si>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</si>
  <si>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</si>
  <si>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</si>
  <si>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</si>
  <si>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</si>
  <si>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</si>
  <si>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</si>
  <si>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</si>
  <si>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</si>
  <si>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</si>
  <si>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</si>
  <si>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</si>
  <si>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</si>
  <si>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</si>
  <si>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</si>
  <si>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</si>
  <si>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</si>
  <si>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</si>
  <si>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</si>
  <si>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</si>
  <si>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</si>
  <si>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</si>
  <si>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</si>
  <si>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</si>
  <si>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</si>
  <si>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</si>
  <si>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</si>
  <si>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</si>
  <si>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</si>
  <si>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</si>
  <si>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</si>
  <si>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</si>
  <si>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</si>
  <si>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</si>
  <si>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</si>
  <si>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</si>
  <si>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</si>
  <si>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</si>
  <si>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</si>
  <si>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</si>
  <si>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</si>
  <si>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</si>
  <si>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</si>
  <si>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</si>
  <si>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</si>
  <si>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</si>
  <si>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</si>
  <si>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</si>
  <si>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</si>
  <si>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</si>
  <si>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</si>
  <si>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</si>
  <si>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</si>
  <si>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</si>
  <si>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</si>
  <si>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</si>
  <si>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</si>
  <si>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</si>
  <si>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</si>
  <si>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</si>
  <si>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</si>
  <si>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</si>
  <si>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</si>
  <si>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</si>
  <si>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</si>
  <si>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</si>
  <si>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</si>
  <si>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</si>
  <si>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</si>
  <si>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</si>
  <si>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</si>
  <si>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</si>
  <si>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</si>
  <si>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</si>
  <si>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</si>
  <si>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</si>
  <si>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</si>
  <si>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</si>
  <si>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</si>
  <si>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</si>
  <si>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</si>
  <si>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</si>
  <si>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</si>
  <si>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</si>
  <si>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</si>
  <si>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</si>
  <si>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</si>
  <si>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</si>
  <si>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</si>
  <si>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</si>
  <si>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</si>
  <si>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</si>
  <si>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</si>
  <si>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</si>
  <si>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</si>
  <si>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</si>
  <si>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</si>
  <si>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</si>
  <si>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</si>
  <si>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</si>
  <si>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</si>
  <si>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</si>
  <si>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</si>
  <si>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</si>
  <si>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</si>
  <si>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</si>
  <si>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</si>
  <si>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</si>
  <si>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</si>
  <si>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</si>
  <si>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</si>
  <si>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</si>
  <si>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</si>
  <si>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</si>
  <si>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</si>
  <si>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</si>
  <si>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</si>
  <si>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</si>
  <si>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</si>
  <si>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</si>
  <si>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</si>
  <si>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</si>
  <si>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</si>
  <si>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</si>
  <si>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</si>
  <si>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</si>
  <si>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</si>
  <si>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</si>
  <si>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</si>
  <si>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</si>
  <si>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</si>
  <si>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</si>
  <si>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</si>
  <si>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</si>
  <si>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</si>
  <si>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</si>
  <si>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</si>
  <si>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</si>
  <si>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</si>
  <si>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</si>
  <si>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</si>
  <si>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</si>
  <si>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</si>
  <si>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</si>
  <si>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</si>
  <si>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</si>
  <si>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</si>
  <si>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</si>
  <si>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</si>
  <si>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</si>
  <si>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</si>
  <si>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</si>
  <si>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</si>
  <si>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</si>
  <si>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</si>
  <si>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</si>
  <si>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</si>
  <si>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</si>
  <si>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</si>
  <si>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</si>
  <si>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</si>
  <si>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</si>
  <si>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</si>
  <si>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</si>
  <si>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</si>
  <si>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</si>
  <si>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</si>
  <si>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</si>
  <si>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</si>
  <si>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</si>
  <si>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</si>
  <si>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</si>
  <si>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</si>
  <si>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</si>
  <si>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</si>
  <si>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</si>
  <si>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</si>
  <si>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</si>
  <si>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</si>
  <si>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</si>
  <si>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</si>
  <si>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</si>
  <si>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</si>
  <si>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</si>
  <si>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</si>
  <si>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</si>
  <si>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</si>
  <si>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</si>
  <si>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</si>
  <si>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</si>
  <si>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</si>
  <si>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</si>
  <si>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</si>
  <si>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</si>
  <si>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</si>
  <si>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</si>
  <si>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</si>
  <si>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</si>
  <si>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</si>
  <si>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</si>
  <si>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</si>
  <si>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</si>
  <si>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</si>
  <si>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</si>
  <si>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</si>
  <si>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</si>
  <si>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</si>
  <si>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</si>
  <si>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</si>
  <si>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</si>
  <si>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</si>
  <si>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</si>
  <si>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</si>
  <si>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</si>
  <si>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</si>
  <si>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</si>
  <si>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</si>
  <si>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</si>
  <si>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</si>
  <si>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</si>
  <si>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</si>
  <si>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</si>
  <si>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</si>
  <si>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</si>
  <si>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</si>
  <si>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</si>
  <si>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</si>
  <si>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</si>
  <si>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</si>
  <si>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</si>
  <si>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</si>
  <si>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</si>
  <si>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</si>
  <si>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</si>
  <si>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</si>
  <si>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</si>
  <si>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</si>
  <si>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</si>
  <si>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</si>
  <si>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</si>
  <si>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</si>
  <si>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</si>
  <si>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</si>
  <si>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</si>
  <si>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</si>
  <si>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</si>
  <si>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</si>
  <si>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</si>
  <si>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</si>
  <si>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</si>
  <si>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</si>
  <si>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</si>
  <si>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</si>
  <si>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</si>
  <si>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</si>
  <si>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</si>
  <si>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</si>
  <si>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</si>
  <si>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</si>
  <si>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</si>
  <si>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</si>
  <si>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</si>
  <si>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</si>
  <si>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</si>
  <si>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</si>
  <si>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</si>
  <si>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</si>
  <si>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</si>
  <si>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</si>
  <si>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</si>
  <si>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</si>
  <si>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</si>
  <si>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</si>
  <si>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</si>
  <si>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</si>
  <si>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</si>
  <si>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</si>
  <si>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</si>
  <si>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</si>
  <si>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</si>
  <si>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</si>
  <si>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</si>
  <si>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</si>
  <si>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</si>
  <si>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</si>
  <si>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</si>
  <si>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</si>
  <si>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</si>
  <si>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</si>
  <si>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</si>
  <si>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</si>
  <si>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</si>
  <si>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</si>
  <si>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</si>
  <si>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</si>
  <si>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</si>
  <si>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</si>
  <si>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</si>
  <si>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</si>
  <si>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</si>
  <si>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</si>
  <si>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</si>
  <si>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</si>
  <si>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</si>
  <si>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</si>
  <si>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</si>
  <si>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</si>
  <si>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</si>
  <si>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</si>
  <si>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</si>
  <si>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</si>
  <si>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</si>
  <si>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</si>
  <si>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</si>
  <si>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</si>
  <si>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</si>
  <si>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</si>
  <si>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</si>
  <si>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</si>
  <si>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</si>
  <si>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</si>
  <si>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</si>
  <si>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</si>
  <si>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</si>
  <si>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</si>
  <si>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</si>
  <si>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</si>
  <si>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</si>
  <si>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</si>
  <si>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</si>
  <si>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</si>
  <si>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</si>
  <si>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</si>
  <si>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</si>
  <si>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</si>
  <si>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</si>
  <si>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</si>
  <si>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</si>
  <si>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</si>
  <si>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</si>
  <si>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</si>
  <si>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</si>
  <si>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</si>
  <si>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</si>
  <si>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</si>
  <si>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</si>
  <si>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</si>
  <si>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</si>
  <si>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</si>
  <si>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</si>
  <si>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</si>
  <si>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</si>
  <si>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</si>
  <si>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</si>
  <si>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</si>
  <si>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</si>
  <si>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</si>
  <si>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</si>
  <si>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</si>
  <si>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</si>
  <si>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</si>
  <si>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</si>
  <si>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</si>
  <si>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</si>
  <si>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</si>
  <si>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</si>
  <si>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</si>
  <si>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</si>
  <si>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</si>
  <si>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</si>
  <si>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</si>
  <si>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</si>
  <si>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</si>
  <si>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</si>
  <si>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</si>
  <si>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</si>
  <si>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</si>
  <si>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</si>
  <si>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</si>
  <si>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</si>
  <si>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</si>
  <si>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</si>
  <si>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</si>
  <si>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</si>
  <si>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</si>
  <si>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</si>
  <si>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</si>
  <si>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</si>
  <si>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</si>
  <si>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</si>
  <si>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</si>
  <si>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</si>
  <si>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</si>
  <si>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</si>
  <si>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</si>
  <si>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</si>
  <si>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</si>
  <si>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</si>
  <si>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</si>
  <si>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</si>
  <si>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</si>
  <si>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</si>
  <si>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</si>
  <si>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</si>
  <si>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</si>
  <si>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</si>
  <si>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</si>
  <si>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</si>
  <si>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</si>
  <si>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</si>
  <si>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</si>
  <si>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</si>
  <si>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</si>
  <si>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</si>
  <si>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</si>
  <si>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</si>
  <si>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</si>
  <si>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</si>
  <si>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</si>
  <si>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</si>
  <si>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</si>
  <si>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</si>
  <si>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</si>
  <si>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</si>
  <si>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</si>
  <si>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</si>
  <si>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</si>
  <si>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</si>
  <si>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</si>
  <si>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</si>
  <si>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</si>
  <si>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</si>
  <si>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</si>
  <si>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</si>
  <si>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</si>
  <si>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</si>
  <si>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</si>
  <si>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</si>
  <si>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</si>
  <si>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</si>
  <si>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</si>
  <si>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</si>
  <si>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</si>
  <si>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</si>
  <si>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</si>
  <si>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</si>
  <si>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</si>
  <si>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</si>
  <si>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</si>
  <si>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</si>
  <si>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</si>
  <si>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</si>
  <si>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</si>
  <si>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</si>
  <si>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</si>
  <si>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</si>
  <si>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</si>
  <si>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</si>
  <si>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</si>
  <si>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</si>
  <si>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</si>
  <si>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</si>
  <si>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</si>
  <si>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</si>
  <si>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</si>
  <si>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</si>
  <si>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</si>
  <si>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</si>
  <si>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</si>
  <si>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</si>
  <si>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</si>
  <si>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</si>
  <si>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</si>
  <si>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</si>
  <si>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</si>
  <si>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</si>
  <si>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</si>
  <si>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</si>
  <si>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</si>
  <si>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</si>
  <si>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</si>
  <si>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</si>
  <si>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</si>
  <si>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</si>
  <si>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</si>
  <si>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</si>
  <si>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</si>
  <si>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</si>
  <si>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</si>
  <si>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</si>
  <si>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</si>
  <si>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</si>
  <si>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</si>
  <si>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</si>
  <si>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</si>
  <si>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</si>
  <si>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</si>
  <si>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</si>
  <si>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</si>
  <si>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</si>
  <si>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</si>
  <si>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</si>
  <si>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</si>
  <si>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</si>
  <si>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</si>
  <si>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</si>
  <si>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</si>
  <si>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</si>
  <si>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</si>
  <si>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</si>
  <si>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</si>
  <si>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</si>
  <si>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</si>
  <si>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</si>
  <si>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</si>
  <si>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</si>
  <si>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</si>
  <si>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</si>
  <si>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</si>
  <si>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</si>
  <si>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</si>
  <si>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</si>
  <si>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</si>
  <si>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</si>
  <si>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</si>
  <si>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</si>
  <si>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</si>
  <si>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</si>
  <si>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</si>
  <si>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</si>
  <si>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</si>
  <si>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</si>
  <si>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</si>
  <si>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</si>
  <si>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</si>
  <si>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</si>
  <si>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</si>
  <si>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</si>
  <si>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</si>
  <si>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</si>
  <si>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</si>
  <si>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</si>
  <si>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</si>
  <si>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</si>
  <si>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</si>
  <si>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</si>
  <si>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</si>
  <si>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</si>
  <si>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</si>
  <si>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</si>
  <si>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</si>
  <si>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</si>
  <si>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</si>
  <si>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</si>
  <si>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</si>
  <si>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</si>
  <si>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</si>
  <si>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</si>
  <si>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</si>
  <si>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</si>
  <si>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</si>
  <si>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</si>
  <si>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</si>
  <si>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</si>
  <si>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</si>
  <si>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</si>
  <si>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</si>
  <si>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</si>
  <si>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</si>
  <si>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</si>
  <si>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</si>
  <si>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</si>
  <si>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</si>
  <si>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</si>
  <si>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</si>
  <si>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</si>
  <si>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</si>
  <si>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</si>
  <si>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</si>
  <si>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</si>
  <si>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</si>
  <si>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</si>
  <si>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</si>
  <si>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</si>
  <si>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</si>
  <si>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</si>
  <si>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</si>
  <si>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</si>
  <si>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</si>
  <si>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</si>
  <si>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</si>
  <si>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</si>
  <si>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</si>
  <si>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</si>
  <si>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</si>
  <si>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</si>
  <si>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</si>
  <si>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</si>
  <si>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</si>
  <si>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</si>
  <si>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</si>
  <si>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</si>
  <si>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</si>
  <si>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</si>
  <si>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</si>
  <si>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</si>
  <si>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</si>
  <si>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</si>
  <si>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</si>
  <si>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</si>
  <si>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</si>
  <si>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</si>
  <si>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</si>
  <si>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</si>
  <si>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</si>
  <si>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</si>
  <si>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</si>
  <si>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</si>
  <si>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</si>
  <si>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</si>
  <si>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</si>
  <si>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</si>
  <si>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</si>
  <si>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</si>
  <si>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</si>
  <si>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</si>
  <si>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</si>
  <si>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</si>
  <si>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</si>
  <si>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</si>
  <si>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</si>
  <si>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</si>
  <si>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</si>
  <si>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</si>
  <si>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</si>
  <si>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</si>
  <si>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</si>
  <si>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</si>
  <si>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</si>
  <si>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</si>
  <si>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</si>
  <si>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</si>
  <si>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</si>
  <si>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</si>
  <si>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</si>
  <si>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</si>
  <si>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</si>
  <si>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</si>
  <si>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</si>
  <si>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</si>
  <si>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</si>
  <si>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</si>
  <si>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</si>
  <si>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</si>
  <si>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</si>
  <si>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</si>
  <si>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</si>
  <si>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</si>
  <si>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</si>
  <si>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</si>
  <si>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</si>
  <si>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</si>
  <si>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</si>
  <si>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</si>
  <si>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</si>
  <si>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</si>
  <si>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</si>
  <si>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</si>
  <si>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</si>
  <si>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</si>
  <si>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</si>
  <si>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</si>
  <si>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</si>
  <si>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</si>
  <si>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</si>
  <si>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</si>
  <si>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</si>
  <si>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</si>
  <si>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</si>
  <si>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</si>
  <si>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</si>
  <si>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</si>
  <si>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</si>
  <si>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</si>
  <si>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</si>
  <si>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</si>
  <si>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</si>
  <si>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</si>
  <si>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</si>
  <si>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</si>
  <si>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</si>
  <si>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</si>
  <si>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</si>
  <si>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</si>
  <si>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</si>
  <si>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</si>
  <si>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</si>
  <si>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</si>
  <si>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</si>
  <si>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</si>
  <si>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</si>
  <si>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</si>
  <si>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</si>
  <si>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</si>
  <si>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</si>
  <si>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</si>
  <si>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</si>
  <si>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</si>
  <si>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</si>
  <si>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</si>
  <si>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</si>
  <si>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</si>
  <si>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</si>
  <si>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</si>
  <si>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</si>
  <si>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</si>
  <si>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</si>
  <si>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</si>
  <si>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</si>
  <si>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</si>
  <si>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</si>
  <si>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</si>
  <si>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</si>
  <si>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</si>
  <si>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</si>
  <si>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</si>
  <si>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</si>
  <si>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</si>
  <si>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</si>
  <si>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</si>
  <si>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</si>
  <si>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</si>
  <si>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</si>
  <si>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</si>
  <si>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</si>
  <si>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</si>
  <si>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</si>
  <si>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</si>
  <si>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</si>
  <si>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</si>
  <si>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</si>
  <si>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</si>
  <si>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</si>
  <si>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</si>
  <si>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</si>
  <si>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</si>
  <si>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</si>
  <si>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</si>
  <si>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</si>
  <si>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</si>
  <si>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</si>
  <si>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</si>
  <si>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</si>
  <si>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</si>
  <si>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</si>
  <si>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</si>
  <si>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</si>
  <si>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</si>
  <si>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</si>
  <si>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</si>
  <si>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</si>
  <si>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</si>
  <si>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</si>
  <si>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</si>
  <si>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</si>
  <si>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</si>
  <si>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</si>
  <si>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</si>
  <si>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</si>
  <si>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</si>
  <si>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</si>
  <si>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</si>
  <si>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</si>
  <si>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</si>
  <si>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</si>
  <si>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</si>
  <si>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</si>
  <si>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</si>
  <si>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</si>
  <si>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</si>
  <si>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</si>
  <si>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</si>
  <si>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</si>
  <si>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</si>
  <si>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</si>
  <si>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</si>
  <si>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</si>
  <si>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</si>
  <si>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</si>
  <si>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</si>
  <si>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</si>
  <si>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</si>
  <si>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</si>
  <si>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</si>
  <si>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</si>
  <si>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</si>
  <si>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</si>
  <si>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</si>
  <si>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</si>
  <si>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</si>
  <si>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</si>
  <si>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</si>
  <si>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</si>
  <si>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</si>
  <si>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</si>
  <si>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</si>
  <si>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</si>
  <si>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</si>
  <si>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</si>
  <si>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</si>
  <si>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</si>
  <si>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</si>
  <si>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</si>
  <si>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</si>
  <si>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</si>
  <si>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</si>
  <si>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</si>
  <si>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</si>
  <si>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</si>
  <si>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</si>
  <si>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</si>
  <si>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</si>
  <si>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</si>
  <si>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</si>
  <si>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</si>
  <si>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</si>
  <si>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</si>
  <si>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</si>
  <si>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</si>
  <si>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</si>
  <si>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</si>
  <si>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</si>
  <si>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</si>
  <si>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</si>
  <si>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</si>
  <si>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</si>
  <si>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</si>
  <si>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</si>
  <si>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</si>
  <si>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</si>
  <si>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</si>
  <si>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</si>
  <si>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</si>
  <si>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</si>
  <si>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</si>
  <si>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</si>
  <si>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</si>
  <si>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</si>
  <si>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</si>
  <si>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</si>
  <si>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</si>
  <si>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</si>
  <si>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</si>
  <si>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</si>
  <si>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</si>
  <si>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</si>
  <si>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</si>
  <si>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</si>
  <si>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</si>
  <si>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</si>
  <si>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</si>
  <si>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</si>
  <si>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</si>
  <si>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</si>
  <si>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</si>
  <si>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</si>
  <si>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</si>
  <si>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</si>
  <si>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</si>
  <si>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</si>
  <si>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</si>
  <si>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</si>
  <si>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</si>
  <si>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</si>
  <si>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</si>
  <si>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</si>
  <si>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</si>
  <si>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</si>
  <si>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</si>
  <si>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</si>
  <si>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</si>
  <si>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</si>
  <si>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</si>
  <si>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</si>
  <si>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</si>
  <si>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</si>
  <si>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</si>
  <si>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</si>
  <si>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</si>
  <si>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</si>
  <si>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</si>
  <si>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</si>
  <si>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</si>
  <si>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</si>
  <si>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</si>
  <si>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</si>
  <si>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</si>
  <si>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</si>
  <si>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</si>
  <si>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</si>
  <si>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</si>
  <si>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</si>
  <si>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</si>
  <si>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</si>
  <si>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</si>
  <si>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</si>
  <si>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</si>
  <si>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</si>
  <si>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</si>
  <si>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</si>
  <si>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</si>
  <si>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</si>
  <si>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</si>
  <si>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</si>
  <si>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</si>
  <si>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</si>
  <si>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</si>
  <si>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</si>
  <si>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</si>
  <si>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</si>
  <si>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</si>
  <si>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</si>
  <si>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</si>
  <si>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</si>
  <si>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</si>
  <si>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</si>
  <si>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</si>
  <si>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</si>
  <si>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</si>
  <si>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</si>
  <si>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</si>
  <si>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</si>
  <si>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</si>
  <si>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</si>
  <si>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</si>
  <si>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</si>
  <si>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</si>
  <si>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</si>
  <si>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</si>
  <si>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</si>
  <si>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</si>
  <si>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</si>
  <si>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</si>
  <si>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</si>
  <si>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</si>
  <si>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</si>
  <si>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</si>
  <si>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</si>
  <si>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</si>
  <si>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</si>
  <si>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</si>
  <si>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</si>
  <si>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</si>
  <si>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</si>
  <si>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</si>
  <si>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</si>
  <si>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</si>
  <si>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</si>
  <si>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</si>
  <si>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</si>
  <si>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</si>
  <si>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</si>
  <si>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</si>
  <si>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</si>
  <si>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</si>
  <si>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</si>
  <si>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</si>
  <si>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</si>
  <si>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</si>
  <si>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</si>
  <si>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</si>
  <si>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</si>
  <si>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</si>
  <si>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</si>
  <si>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</si>
  <si>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</si>
  <si>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</si>
  <si>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</si>
  <si>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</si>
  <si>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</si>
  <si>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</si>
  <si>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</si>
  <si>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</si>
  <si>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</si>
  <si>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</si>
  <si>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</si>
  <si>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</si>
  <si>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</si>
  <si>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</si>
  <si>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</si>
  <si>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</si>
  <si>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</si>
  <si>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</si>
  <si>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</si>
  <si>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</si>
  <si>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</si>
  <si>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</si>
  <si>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</si>
  <si>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</si>
  <si>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</si>
  <si>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</si>
  <si>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</si>
  <si>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</si>
  <si>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</si>
  <si>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</si>
  <si>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</si>
  <si>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</si>
  <si>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</si>
  <si>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</si>
  <si>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</si>
  <si>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</si>
  <si>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</si>
  <si>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</si>
  <si>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</si>
  <si>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</si>
  <si>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</si>
  <si>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</si>
  <si>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</si>
  <si>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</si>
  <si>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</si>
  <si>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</si>
  <si>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</si>
  <si>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</si>
  <si>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</si>
  <si>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</si>
  <si>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</si>
  <si>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</si>
  <si>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</si>
  <si>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</si>
  <si>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</si>
  <si>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</si>
  <si>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</si>
  <si>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</si>
  <si>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</si>
  <si>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</si>
  <si>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</si>
  <si>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</si>
  <si>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</si>
  <si>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</si>
  <si>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</si>
  <si>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</si>
  <si>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</si>
  <si>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</si>
  <si>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</si>
  <si>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</si>
  <si>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</si>
  <si>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</si>
  <si>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</si>
  <si>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</si>
  <si>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</si>
  <si>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</si>
  <si>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</si>
  <si>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</si>
  <si>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</si>
  <si>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</si>
  <si>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</si>
  <si>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</si>
  <si>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</si>
  <si>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</si>
  <si>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</si>
  <si>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</si>
  <si>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</si>
  <si>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</si>
  <si>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</si>
  <si>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</si>
  <si>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</si>
  <si>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</si>
  <si>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</si>
  <si>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</si>
  <si>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</si>
  <si>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</si>
  <si>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</si>
  <si>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</si>
  <si>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</si>
  <si>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</si>
  <si>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</si>
  <si>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</si>
  <si>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</si>
  <si>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</si>
  <si>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</si>
  <si>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</si>
  <si>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</si>
  <si>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</si>
  <si>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</si>
  <si>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</si>
  <si>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</si>
  <si>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</si>
  <si>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</si>
  <si>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</si>
  <si>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</si>
  <si>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</si>
  <si>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</si>
  <si>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</si>
  <si>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</si>
  <si>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</si>
  <si>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</si>
  <si>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</si>
  <si>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</si>
  <si>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</si>
  <si>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</si>
  <si>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</si>
  <si>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</si>
  <si>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</si>
  <si>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</si>
  <si>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</si>
  <si>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</si>
  <si>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</si>
  <si>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</si>
  <si>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</si>
  <si>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</si>
  <si>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</si>
  <si>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</si>
  <si>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</si>
  <si>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</si>
  <si>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</si>
  <si>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</si>
  <si>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</si>
  <si>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</si>
  <si>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</si>
  <si>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</si>
  <si>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</si>
  <si>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</si>
  <si>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</si>
  <si>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</si>
  <si>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</si>
  <si>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</si>
  <si>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</si>
  <si>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</si>
  <si>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</si>
  <si>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</si>
  <si>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</si>
  <si>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</si>
  <si>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</si>
  <si>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</si>
  <si>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</si>
  <si>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</si>
  <si>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</si>
  <si>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</si>
  <si>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</si>
  <si>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</si>
  <si>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</si>
  <si>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</si>
  <si>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</si>
  <si>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</si>
  <si>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</si>
  <si>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</si>
  <si>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</si>
  <si>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</si>
  <si>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</si>
  <si>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</si>
  <si>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</si>
  <si>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</si>
  <si>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</si>
  <si>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</si>
  <si>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</si>
  <si>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</si>
  <si>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</si>
  <si>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</si>
  <si>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</si>
  <si>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</si>
  <si>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</si>
  <si>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</si>
  <si>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</si>
  <si>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</si>
  <si>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</si>
  <si>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</si>
  <si>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</si>
  <si>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</si>
  <si>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</si>
  <si>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</si>
  <si>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</si>
  <si>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</si>
  <si>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</si>
  <si>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</si>
  <si>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</si>
  <si>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</si>
  <si>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</si>
  <si>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</si>
  <si>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</si>
  <si>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</si>
  <si>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</si>
  <si>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</si>
  <si>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</si>
  <si>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</si>
  <si>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</si>
  <si>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</si>
  <si>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</si>
  <si>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</si>
  <si>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</si>
  <si>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</si>
  <si>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</si>
  <si>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</si>
  <si>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</si>
  <si>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</si>
  <si>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</si>
  <si>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</si>
  <si>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</si>
  <si>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</si>
  <si>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</si>
  <si>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</si>
  <si>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</si>
  <si>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</si>
  <si>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</si>
  <si>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</si>
  <si>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</si>
  <si>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</si>
  <si>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</si>
  <si>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</si>
  <si>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</si>
  <si>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</si>
  <si>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</si>
  <si>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</si>
  <si>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</si>
  <si>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</si>
  <si>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</si>
  <si>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</si>
  <si>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</si>
  <si>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</si>
  <si>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</si>
  <si>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</si>
  <si>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</si>
  <si>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</si>
  <si>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</si>
  <si>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</si>
  <si>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</si>
  <si>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</si>
  <si>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</si>
  <si>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</si>
  <si>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</si>
  <si>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</si>
  <si>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</si>
  <si>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</si>
  <si>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</si>
  <si>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</si>
  <si>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</si>
  <si>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</si>
  <si>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</si>
  <si>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</si>
  <si>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</si>
  <si>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</si>
  <si>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</si>
  <si>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</si>
  <si>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</si>
  <si>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</si>
  <si>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</si>
  <si>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</si>
  <si>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</si>
  <si>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</si>
  <si>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</si>
  <si>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</si>
  <si>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</si>
  <si>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</si>
  <si>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</si>
  <si>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</si>
  <si>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</si>
  <si>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</si>
  <si>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</si>
  <si>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</si>
  <si>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</si>
  <si>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</si>
  <si>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</si>
  <si>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</si>
  <si>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</si>
  <si>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</si>
  <si>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</si>
  <si>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</si>
  <si>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</si>
  <si>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</si>
  <si>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</si>
  <si>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</si>
  <si>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</si>
  <si>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</si>
  <si>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</si>
  <si>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</si>
  <si>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</si>
  <si>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</si>
  <si>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</si>
  <si>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</si>
  <si>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</si>
  <si>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</si>
  <si>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</si>
  <si>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</si>
  <si>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</si>
  <si>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</si>
  <si>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</si>
  <si>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</si>
  <si>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</si>
  <si>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</si>
  <si>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</si>
  <si>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</si>
  <si>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</si>
  <si>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</si>
  <si>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</si>
  <si>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</si>
  <si>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</si>
  <si>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</si>
  <si>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</si>
  <si>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</si>
  <si>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</si>
  <si>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</si>
  <si>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</si>
  <si>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</si>
  <si>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</si>
  <si>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</si>
  <si>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</si>
  <si>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</si>
  <si>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</si>
  <si>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</si>
  <si>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</si>
  <si>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</si>
  <si>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</si>
  <si>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</si>
  <si>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</si>
  <si>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</si>
  <si>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</si>
  <si>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</si>
  <si>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</si>
  <si>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</si>
  <si>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</si>
  <si>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</si>
  <si>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</si>
  <si>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</si>
  <si>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</si>
  <si>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</si>
  <si>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</si>
  <si>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</si>
  <si>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</si>
  <si>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</si>
  <si>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</si>
  <si>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</si>
  <si>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</si>
  <si>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</si>
  <si>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</si>
  <si>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</si>
  <si>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</si>
  <si>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</si>
  <si>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</si>
  <si>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</si>
  <si>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</si>
  <si>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</si>
  <si>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</si>
  <si>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</si>
  <si>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</si>
  <si>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</si>
  <si>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</si>
  <si>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</si>
  <si>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</si>
  <si>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</si>
  <si>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</si>
  <si>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</si>
  <si>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</si>
  <si>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</si>
  <si>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</si>
  <si>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</si>
  <si>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</si>
  <si>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</si>
  <si>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</si>
  <si>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</si>
  <si>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</si>
  <si>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</si>
  <si>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</si>
  <si>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</si>
  <si>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</si>
  <si>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</si>
  <si>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</si>
  <si>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</si>
  <si>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</si>
  <si>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</si>
  <si>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</si>
  <si>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</si>
  <si>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</si>
  <si>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</si>
  <si>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</si>
  <si>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</si>
  <si>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</si>
  <si>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</si>
  <si>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</si>
  <si>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</si>
  <si>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</si>
  <si>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</si>
  <si>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</si>
  <si>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</si>
  <si>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</si>
  <si>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</si>
  <si>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</si>
  <si>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</si>
  <si>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</si>
  <si>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</si>
  <si>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</si>
  <si>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</si>
  <si>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</si>
  <si>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</si>
  <si>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</si>
  <si>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</si>
  <si>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</si>
  <si>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</si>
  <si>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</si>
  <si>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</si>
  <si>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</si>
  <si>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</si>
  <si>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</si>
  <si>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</si>
  <si>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</si>
  <si>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</si>
  <si>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</si>
  <si>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</si>
  <si>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</si>
  <si>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</si>
  <si>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</si>
  <si>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</si>
  <si>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</si>
  <si>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</si>
  <si>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</si>
  <si>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</si>
  <si>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</si>
  <si>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</si>
  <si>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</si>
  <si>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</si>
  <si>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</si>
  <si>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</si>
  <si>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</si>
  <si>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</si>
  <si>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</si>
  <si>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</si>
  <si>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</si>
  <si>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</si>
  <si>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</si>
  <si>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</si>
  <si>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</si>
  <si>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</si>
  <si>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</si>
  <si>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</si>
  <si>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</si>
  <si>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</si>
  <si>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</si>
  <si>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</si>
  <si>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</si>
  <si>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</si>
  <si>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</si>
  <si>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</si>
  <si>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</si>
  <si>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</si>
  <si>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</si>
  <si>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</si>
  <si>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</si>
  <si>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</si>
  <si>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</si>
  <si>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</si>
  <si>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</si>
  <si>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</si>
  <si>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</si>
  <si>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</si>
  <si>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</si>
  <si>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</si>
  <si>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</si>
  <si>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</si>
  <si>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</si>
  <si>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</si>
  <si>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</si>
  <si>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</si>
  <si>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</si>
  <si>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</si>
  <si>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</si>
  <si>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</si>
  <si>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</si>
  <si>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</si>
  <si>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</si>
  <si>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</si>
  <si>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</si>
  <si>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</si>
  <si>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</si>
  <si>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</si>
  <si>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</si>
  <si>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</si>
  <si>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</si>
  <si>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</si>
  <si>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</si>
  <si>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</si>
  <si>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</si>
  <si>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</si>
  <si>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</si>
  <si>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</si>
  <si>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</si>
  <si>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</si>
  <si>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</si>
  <si>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</si>
  <si>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</si>
  <si>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</si>
  <si>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</si>
  <si>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</si>
  <si>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</si>
  <si>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</si>
  <si>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</si>
  <si>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</si>
  <si>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</si>
  <si>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</si>
  <si>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</si>
  <si>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</si>
  <si>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</si>
  <si>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</si>
  <si>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</si>
  <si>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</si>
  <si>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</si>
  <si>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</si>
  <si>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</si>
  <si>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</si>
  <si>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</si>
  <si>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</si>
  <si>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</si>
  <si>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</si>
  <si>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</si>
  <si>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</si>
  <si>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</si>
  <si>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</si>
  <si>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</si>
  <si>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</si>
  <si>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</si>
  <si>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</si>
  <si>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</si>
  <si>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</si>
  <si>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</si>
  <si>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</si>
  <si>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</si>
  <si>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</si>
  <si>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</si>
  <si>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</si>
  <si>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</si>
  <si>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</si>
  <si>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</si>
  <si>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</si>
  <si>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</si>
  <si>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</si>
  <si>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</si>
  <si>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</si>
  <si>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</si>
  <si>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</si>
  <si>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</si>
  <si>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</si>
  <si>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</si>
  <si>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</si>
  <si>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</si>
  <si>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</si>
  <si>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</si>
  <si>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</si>
  <si>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</si>
  <si>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</si>
  <si>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</si>
  <si>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</si>
  <si>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</si>
  <si>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</si>
  <si>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</si>
  <si>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</si>
  <si>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</si>
  <si>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</si>
  <si>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</si>
  <si>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</si>
  <si>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</si>
  <si>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</si>
  <si>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</si>
  <si>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</si>
  <si>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</si>
  <si>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</si>
  <si>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</si>
  <si>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</si>
  <si>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</si>
  <si>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</si>
  <si>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</si>
  <si>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</si>
  <si>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</si>
  <si>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</si>
  <si>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</si>
  <si>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</si>
  <si>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</si>
  <si>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</si>
  <si>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</si>
  <si>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</si>
  <si>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</si>
  <si>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</si>
  <si>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</si>
  <si>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</si>
  <si>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</si>
  <si>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</si>
  <si>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</si>
  <si>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</si>
  <si>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</si>
  <si>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</si>
  <si>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</si>
  <si>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</si>
  <si>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</si>
  <si>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</si>
  <si>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</si>
  <si>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</si>
  <si>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</si>
  <si>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</si>
  <si>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</si>
  <si>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</si>
  <si>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</si>
  <si>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</si>
  <si>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</si>
  <si>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</si>
  <si>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</si>
  <si>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</si>
  <si>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</si>
  <si>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</si>
  <si>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</si>
  <si>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</si>
  <si>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</si>
  <si>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</si>
  <si>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</si>
  <si>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</si>
  <si>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</si>
  <si>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</si>
  <si>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</si>
  <si>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</si>
  <si>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</si>
  <si>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</si>
  <si>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</si>
  <si>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</si>
  <si>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</si>
  <si>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</si>
  <si>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</si>
  <si>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</si>
  <si>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</si>
  <si>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</si>
  <si>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</si>
  <si>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</si>
  <si>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</si>
  <si>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</si>
  <si>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</si>
  <si>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</si>
  <si>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</si>
  <si>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</si>
  <si>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</si>
  <si>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</si>
  <si>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</si>
  <si>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</si>
  <si>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</si>
  <si>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</si>
  <si>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</si>
  <si>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</si>
  <si>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</si>
  <si>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</si>
  <si>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</si>
  <si>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</si>
  <si>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</si>
  <si>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</si>
  <si>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</si>
  <si>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</si>
  <si>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</si>
  <si>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</si>
  <si>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</si>
  <si>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</si>
  <si>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</si>
  <si>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</si>
  <si>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</si>
  <si>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</si>
  <si>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</si>
  <si>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</si>
  <si>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</si>
  <si>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</si>
  <si>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</si>
  <si>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</si>
  <si>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</si>
  <si>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</si>
  <si>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</si>
  <si>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</si>
  <si>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</si>
  <si>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</si>
  <si>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</si>
  <si>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</si>
  <si>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</si>
  <si>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</si>
  <si>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</si>
  <si>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</si>
  <si>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</si>
  <si>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</si>
  <si>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</si>
  <si>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</si>
  <si>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</si>
  <si>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</si>
  <si>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</si>
  <si>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</si>
  <si>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</si>
  <si>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</si>
  <si>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</si>
  <si>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</si>
  <si>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</si>
  <si>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</si>
  <si>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</si>
  <si>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</si>
  <si>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</si>
  <si>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</si>
  <si>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</si>
  <si>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</si>
  <si>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</si>
  <si>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</si>
  <si>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</si>
  <si>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</si>
  <si>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</si>
  <si>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</si>
  <si>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</si>
  <si>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</si>
  <si>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</si>
  <si>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</si>
  <si>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</si>
  <si>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</si>
  <si>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</si>
  <si>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</si>
  <si>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</si>
  <si>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</si>
  <si>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</si>
  <si>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</si>
  <si>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</si>
  <si>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</si>
  <si>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</si>
  <si>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</si>
  <si>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</si>
  <si>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</si>
  <si>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</si>
  <si>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</si>
  <si>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</si>
  <si>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</si>
  <si>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</si>
  <si>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</si>
  <si>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</si>
  <si>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</si>
  <si>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</si>
  <si>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</si>
  <si>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</si>
  <si>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</si>
  <si>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</si>
  <si>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</si>
  <si>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</si>
  <si>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</si>
  <si>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</si>
  <si>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</si>
  <si>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</si>
  <si>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</si>
  <si>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</si>
  <si>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</si>
  <si>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</si>
  <si>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</si>
  <si>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</si>
  <si>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</si>
  <si>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</si>
  <si>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</si>
  <si>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</si>
  <si>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</si>
  <si>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</si>
  <si>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</si>
  <si>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</si>
  <si>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</si>
  <si>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</si>
  <si>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</si>
  <si>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</si>
  <si>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</si>
  <si>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</si>
  <si>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</si>
  <si>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</si>
  <si>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</si>
  <si>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</si>
  <si>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</si>
  <si>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</si>
  <si>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</si>
  <si>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</si>
  <si>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</si>
  <si>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</si>
  <si>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</si>
  <si>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</si>
  <si>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</si>
  <si>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</si>
  <si>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</si>
  <si>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</si>
  <si>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</si>
  <si>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</si>
  <si>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</si>
  <si>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</si>
  <si>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</si>
  <si>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</si>
  <si>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</si>
  <si>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</si>
  <si>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</si>
  <si>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</si>
  <si>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</si>
  <si>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</si>
  <si>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</si>
  <si>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</si>
  <si>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</si>
  <si>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</si>
  <si>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</si>
  <si>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</si>
  <si>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</si>
  <si>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</si>
  <si>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</si>
  <si>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</si>
  <si>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</si>
  <si>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</si>
  <si>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</si>
  <si>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</si>
  <si>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</si>
  <si>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</si>
  <si>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</si>
  <si>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</si>
  <si>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</si>
  <si>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</si>
  <si>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</si>
  <si>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</si>
  <si>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</si>
  <si>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</si>
  <si>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</si>
  <si>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</si>
  <si>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</si>
  <si>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</si>
  <si>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</si>
  <si>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</si>
  <si>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</si>
  <si>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</si>
  <si>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</si>
  <si>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</si>
  <si>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</si>
  <si>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</si>
  <si>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</si>
  <si>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</si>
  <si>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</si>
  <si>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</si>
  <si>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</si>
  <si>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</si>
  <si>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</si>
  <si>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</si>
  <si>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</si>
  <si>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</si>
  <si>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</si>
  <si>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</si>
  <si>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</si>
  <si>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</si>
  <si>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</si>
  <si>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</si>
  <si>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</si>
  <si>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</si>
  <si>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</si>
  <si>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</si>
  <si>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</si>
  <si>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</si>
  <si>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</si>
  <si>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</si>
  <si>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</si>
  <si>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</si>
  <si>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</si>
  <si>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</si>
  <si>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</si>
  <si>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</si>
  <si>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</si>
  <si>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</si>
  <si>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</si>
  <si>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</si>
  <si>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</si>
  <si>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</si>
  <si>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</si>
  <si>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</si>
  <si>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</si>
  <si>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</si>
  <si>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</si>
  <si>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</si>
  <si>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</si>
  <si>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</si>
  <si>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</si>
  <si>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</si>
  <si>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</si>
  <si>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</si>
  <si>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</si>
  <si>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</si>
  <si>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</si>
  <si>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</si>
  <si>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</si>
  <si>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</si>
  <si>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</si>
  <si>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</si>
  <si>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</si>
  <si>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</si>
  <si>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</si>
  <si>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</si>
  <si>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</si>
  <si>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</si>
  <si>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</si>
  <si>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</si>
  <si>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</si>
  <si>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</si>
  <si>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</si>
  <si>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</si>
  <si>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</si>
  <si>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</si>
  <si>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</si>
  <si>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</si>
  <si>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</si>
  <si>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</si>
  <si>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</si>
  <si>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</si>
  <si>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</si>
  <si>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</si>
  <si>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</si>
  <si>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</si>
  <si>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</si>
  <si>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</si>
  <si>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</si>
  <si>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</si>
  <si>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</si>
  <si>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</si>
  <si>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</si>
  <si>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</si>
  <si>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</si>
  <si>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</si>
  <si>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</si>
  <si>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</si>
  <si>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</si>
  <si>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</si>
  <si>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</si>
  <si>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</si>
  <si>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</si>
  <si>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</si>
  <si>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</si>
  <si>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</si>
  <si>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</si>
  <si>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</si>
  <si>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</si>
  <si>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</si>
  <si>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</si>
  <si>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</si>
  <si>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</si>
  <si>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</si>
  <si>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</si>
  <si>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</si>
  <si>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</si>
  <si>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</si>
  <si>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</si>
  <si>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</si>
  <si>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</si>
  <si>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</si>
  <si>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</si>
  <si>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</si>
  <si>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</si>
  <si>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</si>
  <si>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</si>
  <si>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</si>
  <si>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</si>
  <si>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</si>
  <si>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</si>
  <si>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</si>
  <si>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</si>
  <si>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</si>
  <si>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</si>
  <si>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</si>
  <si>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</si>
  <si>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</si>
  <si>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</si>
  <si>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</si>
  <si>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</si>
  <si>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</si>
  <si>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</si>
  <si>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</si>
  <si>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</si>
  <si>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</si>
  <si>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</si>
  <si>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</si>
  <si>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</si>
  <si>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</si>
  <si>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</si>
  <si>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</si>
  <si>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</si>
  <si>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</si>
  <si>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</si>
  <si>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</si>
  <si>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</si>
  <si>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</si>
  <si>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</si>
  <si>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</si>
  <si>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</si>
  <si>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</si>
  <si>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</si>
  <si>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</si>
  <si>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</si>
  <si>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</si>
  <si>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</si>
  <si>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</si>
  <si>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</si>
  <si>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</si>
  <si>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</si>
  <si>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</si>
  <si>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</si>
  <si>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</si>
  <si>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</si>
  <si>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</si>
  <si>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</si>
  <si>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</si>
  <si>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</si>
  <si>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</si>
  <si>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</si>
  <si>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</si>
  <si>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</si>
  <si>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</si>
  <si>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</si>
  <si>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</si>
  <si>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</si>
  <si>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</si>
  <si>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</si>
  <si>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</si>
  <si>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</si>
  <si>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</si>
  <si>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</si>
  <si>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</si>
  <si>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</si>
  <si>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</si>
  <si>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</si>
  <si>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</si>
  <si>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</si>
  <si>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</si>
  <si>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</si>
  <si>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</si>
  <si>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</si>
  <si>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</si>
  <si>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</si>
  <si>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</si>
  <si>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</si>
  <si>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</si>
  <si>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</si>
  <si>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</si>
  <si>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</si>
  <si>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</si>
  <si>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</si>
  <si>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</si>
  <si>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</si>
  <si>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</si>
  <si>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</si>
  <si>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</si>
  <si>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</si>
  <si>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</si>
  <si>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</si>
  <si>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</si>
  <si>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</si>
  <si>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</si>
  <si>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</si>
  <si>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</si>
  <si>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</si>
  <si>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</si>
  <si>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</si>
  <si>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</si>
  <si>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</si>
  <si>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</si>
  <si>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</si>
  <si>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</si>
  <si>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</si>
  <si>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</si>
  <si>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</si>
  <si>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</si>
  <si>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</si>
  <si>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</si>
  <si>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</si>
  <si>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</si>
  <si>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</si>
  <si>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</si>
  <si>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</si>
  <si>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</si>
  <si>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</si>
  <si>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</si>
  <si>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</si>
  <si>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</si>
  <si>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</si>
  <si>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</si>
  <si>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</si>
  <si>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</si>
  <si>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</si>
  <si>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</si>
  <si>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</si>
  <si>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</si>
  <si>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</si>
  <si>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</si>
  <si>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</si>
  <si>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</si>
  <si>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</si>
  <si>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</si>
  <si>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</si>
  <si>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</si>
  <si>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</si>
  <si>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</si>
  <si>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</si>
  <si>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</si>
  <si>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</si>
  <si>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</si>
  <si>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</si>
  <si>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</si>
  <si>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</si>
  <si>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</si>
  <si>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</si>
  <si>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</si>
  <si>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</si>
  <si>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</si>
  <si>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</si>
  <si>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</si>
  <si>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</si>
  <si>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</si>
  <si>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</si>
  <si>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</si>
  <si>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</si>
  <si>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</si>
  <si>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</si>
  <si>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</si>
  <si>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</si>
  <si>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</si>
  <si>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</si>
  <si>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</si>
  <si>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</si>
  <si>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</si>
  <si>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</si>
  <si>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</si>
  <si>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</si>
  <si>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</si>
  <si>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</si>
  <si>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</si>
  <si>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</si>
  <si>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</si>
  <si>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</si>
  <si>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</si>
  <si>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</si>
  <si>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</si>
  <si>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</si>
  <si>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</si>
  <si>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</si>
  <si>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</si>
  <si>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</si>
  <si>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</si>
  <si>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</si>
  <si>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</si>
  <si>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</si>
  <si>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</si>
  <si>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</si>
  <si>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</si>
  <si>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</si>
  <si>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</si>
  <si>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</si>
  <si>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</si>
  <si>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</si>
  <si>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</si>
  <si>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</si>
  <si>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</si>
  <si>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</si>
  <si>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</si>
  <si>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</si>
  <si>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</si>
  <si>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</si>
  <si>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</si>
  <si>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</si>
  <si>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</si>
  <si>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</si>
  <si>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</si>
  <si>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</si>
  <si>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</si>
  <si>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</si>
  <si>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</si>
  <si>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</si>
  <si>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</si>
  <si>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</si>
  <si>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</si>
  <si>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</si>
  <si>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</si>
  <si>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</si>
  <si>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</si>
  <si>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</si>
  <si>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</si>
  <si>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</si>
  <si>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</si>
  <si>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</si>
  <si>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</si>
  <si>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</si>
  <si>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</si>
  <si>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</si>
  <si>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</si>
  <si>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</si>
  <si>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</si>
  <si>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</si>
  <si>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</si>
  <si>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</si>
  <si>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</si>
  <si>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</si>
  <si>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</si>
  <si>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</si>
  <si>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</si>
  <si>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</si>
  <si>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</si>
  <si>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</si>
  <si>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</si>
  <si>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</si>
  <si>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</si>
  <si>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</si>
  <si>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</si>
  <si>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</si>
  <si>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</si>
  <si>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</si>
  <si>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</si>
  <si>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</si>
  <si>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</si>
  <si>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</si>
  <si>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</si>
  <si>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</si>
  <si>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</si>
  <si>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</si>
  <si>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</si>
  <si>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</si>
  <si>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</si>
  <si>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</si>
  <si>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</si>
  <si>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</si>
  <si>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</si>
  <si>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</si>
  <si>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</si>
  <si>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</si>
  <si>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</si>
  <si>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</si>
  <si>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</si>
  <si>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</si>
  <si>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</si>
  <si>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</si>
  <si>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</si>
  <si>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</si>
  <si>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</si>
  <si>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</si>
  <si>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</si>
  <si>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</si>
  <si>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</si>
  <si>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</si>
  <si>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</si>
  <si>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</si>
  <si>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</si>
  <si>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</si>
  <si>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</si>
  <si>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</si>
  <si>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</si>
  <si>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</si>
  <si>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</si>
  <si>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</si>
  <si>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</si>
  <si>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</si>
  <si>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</si>
  <si>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</si>
  <si>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</si>
  <si>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</si>
  <si>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</si>
  <si>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</si>
  <si>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</si>
  <si>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</si>
  <si>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</si>
  <si>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</si>
  <si>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</si>
  <si>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</si>
  <si>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</si>
  <si>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</si>
  <si>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</si>
  <si>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</si>
  <si>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</si>
  <si>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</si>
  <si>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</si>
  <si>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</si>
  <si>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</si>
  <si>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</si>
  <si>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</si>
  <si>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</si>
  <si>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</si>
  <si>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</si>
  <si>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</si>
  <si>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</si>
  <si>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</si>
  <si>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</si>
  <si>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</si>
  <si>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</si>
  <si>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</si>
  <si>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</si>
  <si>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</si>
  <si>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</si>
  <si>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</si>
  <si>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</si>
  <si>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</si>
  <si>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</si>
  <si>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</si>
  <si>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</si>
  <si>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</si>
  <si>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</si>
  <si>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</si>
  <si>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</si>
  <si>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</si>
  <si>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</si>
  <si>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</si>
  <si>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</si>
  <si>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</si>
  <si>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</si>
  <si>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</si>
  <si>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</si>
  <si>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</si>
  <si>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</si>
  <si>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</si>
  <si>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</si>
  <si>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</si>
  <si>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</si>
  <si>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</si>
  <si>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</si>
  <si>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</si>
  <si>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</si>
  <si>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</si>
  <si>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</si>
  <si>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</si>
  <si>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</si>
  <si>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</si>
  <si>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</si>
  <si>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</si>
  <si>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</si>
  <si>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</si>
  <si>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</si>
  <si>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</si>
  <si>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</si>
  <si>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</si>
  <si>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</si>
  <si>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</si>
  <si>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</si>
  <si>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</si>
  <si>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</si>
  <si>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</si>
  <si>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</si>
  <si>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</si>
  <si>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</si>
  <si>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</si>
  <si>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</si>
  <si>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</si>
  <si>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</si>
  <si>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</si>
  <si>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</si>
  <si>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</si>
  <si>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</si>
  <si>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</si>
  <si>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</si>
  <si>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</si>
  <si>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</si>
  <si>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</si>
  <si>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</si>
  <si>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</si>
  <si>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</si>
  <si>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</si>
  <si>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</si>
  <si>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</si>
  <si>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</si>
  <si>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</si>
  <si>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</si>
  <si>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</si>
  <si>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</si>
  <si>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</si>
  <si>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</si>
  <si>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</si>
  <si>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</si>
  <si>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</si>
  <si>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</si>
  <si>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</si>
  <si>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</si>
  <si>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</si>
  <si>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</si>
  <si>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</si>
  <si>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</si>
  <si>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</si>
  <si>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</si>
  <si>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</si>
  <si>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</si>
  <si>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</si>
  <si>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</si>
  <si>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</si>
  <si>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</si>
  <si>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</si>
  <si>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</si>
  <si>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</si>
  <si>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</si>
  <si>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</si>
  <si>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</si>
  <si>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</si>
  <si>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</si>
  <si>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</si>
  <si>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</si>
  <si>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</si>
  <si>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</si>
  <si>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</si>
  <si>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</si>
  <si>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</si>
  <si>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</si>
  <si>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</si>
  <si>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</si>
  <si>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</si>
  <si>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</si>
  <si>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</si>
  <si>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</si>
  <si>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</si>
  <si>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</si>
  <si>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</si>
  <si>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</si>
  <si>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</si>
  <si>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</si>
  <si>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</si>
  <si>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</si>
  <si>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</si>
  <si>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</si>
  <si>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</si>
  <si>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</si>
  <si>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</si>
  <si>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</si>
  <si>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</si>
  <si>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</si>
  <si>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</si>
  <si>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</si>
  <si>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</si>
  <si>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</si>
  <si>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</si>
  <si>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</si>
  <si>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</si>
  <si>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</si>
  <si>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</si>
  <si>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</si>
  <si>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</si>
  <si>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</si>
  <si>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</si>
  <si>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</si>
  <si>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</si>
  <si>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</si>
  <si>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</si>
  <si>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</si>
  <si>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</si>
  <si>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</si>
  <si>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</si>
  <si>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</si>
  <si>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</si>
  <si>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</si>
  <si>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</si>
  <si>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</si>
  <si>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</si>
  <si>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</si>
  <si>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</si>
  <si>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</si>
  <si>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</si>
  <si>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</si>
  <si>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</si>
  <si>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</si>
  <si>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</si>
  <si>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</si>
  <si>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</si>
  <si>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</si>
  <si>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</si>
  <si>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</si>
  <si>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</si>
  <si>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</si>
  <si>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</si>
  <si>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</si>
  <si>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</si>
  <si>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</si>
  <si>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</si>
  <si>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</si>
  <si>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</si>
  <si>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</si>
  <si>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</si>
  <si>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</si>
  <si>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</si>
  <si>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</si>
  <si>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</si>
  <si>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</si>
  <si>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</si>
  <si>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</si>
  <si>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</si>
  <si>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</si>
  <si>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</si>
  <si>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</si>
  <si>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</si>
  <si>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</si>
  <si>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</si>
  <si>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</si>
  <si>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</si>
  <si>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</si>
  <si>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</si>
  <si>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</si>
  <si>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</si>
  <si>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</si>
  <si>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</si>
  <si>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</si>
  <si>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</si>
  <si>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</si>
  <si>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</si>
  <si>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</si>
  <si>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</si>
  <si>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</si>
  <si>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</si>
  <si>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</si>
  <si>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</si>
  <si>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</si>
  <si>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</si>
  <si>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</si>
  <si>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</si>
  <si>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</si>
  <si>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</si>
  <si>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</si>
  <si>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</si>
  <si>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</si>
  <si>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</si>
  <si>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</si>
  <si>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</si>
  <si>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</si>
  <si>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</si>
  <si>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</si>
  <si>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</si>
  <si>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</si>
  <si>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</si>
  <si>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</si>
  <si>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</si>
  <si>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</si>
  <si>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</si>
  <si>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</si>
  <si>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</si>
  <si>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</si>
  <si>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</si>
  <si>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</si>
  <si>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</si>
  <si>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</si>
  <si>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</si>
  <si>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</si>
  <si>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</si>
  <si>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</si>
  <si>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</si>
  <si>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</si>
  <si>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</si>
  <si>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</si>
  <si>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</si>
  <si>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</si>
  <si>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</si>
  <si>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</si>
  <si>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</si>
  <si>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</si>
  <si>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</si>
  <si>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</si>
  <si>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</si>
  <si>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</si>
  <si>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</si>
  <si>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</si>
  <si>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</si>
  <si>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</si>
  <si>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</si>
  <si>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</si>
  <si>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</si>
  <si>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</si>
  <si>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</si>
  <si>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</si>
  <si>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</si>
  <si>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</si>
  <si>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</si>
  <si>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</si>
  <si>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</si>
  <si>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</si>
  <si>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</si>
  <si>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</si>
  <si>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</si>
  <si>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</si>
  <si>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</si>
  <si>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</si>
  <si>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</si>
  <si>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</si>
  <si>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</si>
  <si>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</si>
  <si>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</si>
  <si>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</si>
  <si>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</si>
  <si>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</si>
  <si>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</si>
  <si>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</si>
  <si>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</si>
  <si>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</si>
  <si>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</si>
  <si>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</si>
  <si>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</si>
  <si>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</si>
  <si>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</si>
  <si>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</si>
  <si>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</si>
  <si>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</si>
  <si>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</si>
  <si>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</si>
  <si>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</si>
  <si>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</si>
  <si>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</si>
  <si>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</si>
  <si>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</si>
  <si>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</si>
  <si>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</si>
  <si>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</si>
  <si>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</si>
  <si>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</si>
  <si>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</si>
  <si>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</si>
  <si>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</si>
  <si>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</si>
  <si>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</si>
  <si>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</si>
  <si>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</si>
  <si>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</si>
  <si>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</si>
  <si>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</si>
  <si>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</si>
  <si>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</si>
  <si>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</si>
  <si>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</si>
  <si>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</si>
  <si>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</si>
  <si>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</si>
  <si>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</si>
  <si>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</si>
  <si>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</si>
  <si>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</si>
  <si>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</si>
  <si>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</si>
  <si>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</si>
  <si>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</si>
  <si>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</si>
  <si>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</si>
  <si>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</si>
  <si>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</si>
  <si>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</si>
  <si>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</si>
  <si>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</si>
  <si>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</si>
  <si>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</si>
  <si>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</si>
  <si>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</si>
  <si>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</si>
  <si>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</si>
  <si>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</si>
  <si>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</si>
  <si>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</si>
  <si>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</si>
  <si>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</si>
  <si>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</si>
  <si>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</si>
  <si>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</si>
  <si>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</si>
  <si>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</si>
  <si>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</si>
  <si>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</si>
  <si>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</si>
  <si>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</si>
  <si>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</si>
  <si>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</si>
  <si>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</si>
  <si>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</si>
  <si>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</si>
  <si>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</si>
  <si>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</si>
  <si>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</si>
  <si>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</si>
  <si>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</si>
  <si>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</si>
  <si>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</si>
  <si>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</si>
  <si>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</si>
  <si>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</si>
  <si>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</si>
  <si>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</si>
  <si>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</si>
  <si>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</si>
  <si>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</si>
  <si>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</si>
  <si>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</si>
  <si>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</si>
  <si>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</si>
  <si>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</si>
  <si>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</si>
  <si>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</si>
  <si>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</si>
  <si>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</si>
  <si>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</si>
  <si>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</si>
  <si>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</si>
  <si>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</si>
  <si>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</si>
  <si>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</si>
  <si>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</si>
  <si>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</si>
  <si>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</si>
  <si>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</si>
  <si>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</si>
  <si>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</si>
  <si>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</si>
  <si>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</si>
  <si>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</si>
  <si>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</si>
  <si>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</si>
  <si>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</si>
  <si>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</si>
  <si>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</si>
  <si>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</si>
  <si>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</si>
  <si>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</si>
  <si>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</si>
  <si>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</si>
  <si>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</si>
  <si>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</si>
  <si>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</si>
  <si>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</si>
  <si>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</si>
  <si>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</si>
  <si>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</si>
  <si>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</si>
  <si>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</si>
  <si>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</si>
  <si>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</si>
  <si>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</si>
  <si>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</si>
  <si>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</si>
  <si>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</si>
  <si>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</si>
  <si>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</si>
  <si>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</si>
  <si>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</si>
  <si>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</si>
  <si>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</si>
  <si>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</si>
  <si>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</si>
  <si>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</si>
  <si>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</si>
  <si>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</si>
  <si>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</si>
  <si>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</si>
  <si>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</si>
  <si>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</si>
  <si>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</si>
  <si>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</si>
  <si>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</si>
  <si>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</si>
  <si>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</si>
  <si>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</si>
  <si>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</si>
  <si>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</si>
  <si>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</si>
  <si>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</si>
  <si>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</si>
  <si>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</si>
  <si>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</si>
  <si>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</si>
  <si>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</si>
  <si>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</si>
  <si>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</si>
  <si>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</si>
  <si>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</si>
  <si>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</si>
  <si>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</si>
  <si>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</si>
  <si>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</si>
  <si>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</si>
  <si>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</si>
  <si>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</si>
  <si>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</si>
  <si>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</si>
  <si>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</si>
  <si>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</si>
  <si>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</si>
  <si>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</si>
  <si>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</si>
  <si>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</si>
  <si>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</si>
  <si>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</si>
  <si>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</si>
  <si>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</si>
  <si>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</si>
  <si>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</si>
  <si>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</si>
  <si>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</si>
  <si>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</si>
  <si>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</si>
  <si>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</si>
  <si>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</si>
  <si>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</si>
  <si>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</si>
  <si>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</si>
  <si>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</si>
  <si>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</si>
  <si>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</si>
  <si>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</si>
  <si>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</si>
  <si>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</si>
  <si>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</si>
  <si>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</si>
  <si>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</si>
  <si>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</si>
  <si>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</si>
  <si>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</si>
  <si>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</si>
  <si>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</si>
  <si>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</si>
  <si>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</si>
  <si>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</si>
  <si>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</si>
  <si>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</si>
  <si>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</si>
  <si>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</si>
  <si>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</si>
  <si>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</si>
  <si>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</si>
  <si>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</si>
  <si>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</si>
  <si>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</si>
  <si>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</si>
  <si>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</si>
  <si>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</si>
  <si>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</si>
  <si>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</si>
  <si>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</si>
  <si>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</si>
  <si>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</si>
  <si>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</si>
  <si>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</si>
  <si>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</si>
  <si>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</si>
  <si>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</si>
  <si>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</si>
  <si>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</si>
  <si>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</si>
  <si>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</si>
  <si>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</si>
  <si>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</si>
  <si>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</si>
  <si>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</si>
  <si>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</si>
  <si>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</si>
  <si>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</si>
  <si>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</si>
  <si>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</si>
  <si>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</si>
  <si>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</si>
  <si>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</si>
  <si>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</si>
  <si>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</si>
  <si>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</si>
  <si>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</si>
  <si>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</si>
  <si>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</si>
  <si>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</si>
  <si>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</si>
  <si>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</si>
  <si>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</si>
  <si>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</si>
  <si>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</si>
  <si>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</si>
  <si>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</si>
  <si>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</si>
  <si>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</si>
  <si>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</si>
  <si>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</si>
  <si>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</si>
  <si>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</si>
  <si>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</si>
  <si>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</si>
  <si>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</si>
  <si>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</si>
  <si>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</si>
  <si>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</si>
  <si>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</si>
  <si>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</si>
  <si>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</si>
  <si>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</si>
  <si>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</si>
  <si>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</si>
  <si>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</si>
  <si>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</si>
  <si>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</si>
  <si>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</si>
  <si>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</si>
  <si>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</si>
  <si>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</si>
  <si>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</si>
  <si>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</si>
  <si>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</si>
  <si>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</si>
  <si>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</si>
  <si>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</si>
  <si>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</si>
  <si>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</si>
  <si>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</si>
  <si>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</si>
  <si>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</si>
  <si>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</si>
  <si>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</si>
  <si>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</si>
  <si>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</si>
  <si>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</si>
  <si>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</si>
  <si>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</si>
  <si>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</si>
  <si>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</si>
  <si>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</si>
  <si>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</si>
  <si>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</si>
  <si>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</si>
  <si>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</si>
  <si>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</si>
  <si>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</si>
  <si>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</si>
  <si>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</si>
  <si>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</si>
  <si>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</si>
  <si>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</si>
  <si>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</si>
  <si>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</si>
  <si>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</si>
  <si>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</si>
  <si>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</si>
  <si>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</si>
  <si>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</si>
  <si>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</si>
  <si>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</si>
  <si>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</si>
  <si>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</si>
  <si>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</si>
  <si>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</si>
  <si>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</si>
  <si>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</si>
  <si>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</si>
  <si>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</si>
  <si>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</si>
  <si>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</si>
  <si>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</si>
  <si>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</si>
  <si>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</si>
  <si>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</si>
  <si>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</si>
  <si>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</si>
  <si>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</si>
  <si>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</si>
  <si>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</si>
  <si>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</si>
  <si>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</si>
  <si>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</si>
  <si>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</si>
  <si>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</si>
  <si>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</si>
  <si>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</si>
  <si>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</si>
  <si>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</si>
  <si>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</si>
  <si>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</si>
  <si>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</si>
  <si>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</si>
  <si>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</si>
  <si>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</si>
  <si>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</si>
  <si>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</si>
  <si>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</si>
  <si>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</si>
  <si>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</si>
  <si>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</si>
  <si>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</si>
  <si>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</si>
  <si>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</si>
  <si>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</si>
  <si>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</si>
  <si>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</si>
  <si>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</si>
  <si>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</si>
  <si>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</si>
  <si>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</si>
  <si>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</si>
  <si>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</si>
  <si>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</si>
  <si>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</si>
  <si>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</si>
  <si>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</si>
  <si>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</si>
  <si>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</si>
  <si>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</si>
  <si>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</si>
  <si>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</si>
  <si>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</si>
  <si>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</si>
  <si>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</si>
  <si>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</si>
  <si>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</si>
  <si>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</si>
  <si>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</si>
  <si>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</si>
  <si>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</si>
  <si>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</si>
  <si>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</si>
  <si>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</si>
  <si>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</si>
  <si>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</si>
  <si>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</si>
  <si>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</si>
  <si>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</si>
  <si>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</si>
  <si>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</si>
  <si>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</si>
  <si>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</si>
  <si>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</si>
  <si>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</si>
  <si>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</si>
  <si>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</si>
  <si>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</si>
  <si>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</si>
  <si>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</si>
  <si>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</si>
  <si>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</si>
  <si>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</si>
  <si>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</si>
  <si>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</si>
  <si>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</si>
  <si>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</si>
  <si>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</si>
  <si>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</si>
  <si>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</si>
  <si>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</si>
  <si>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</si>
  <si>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</si>
  <si>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</si>
  <si>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</si>
  <si>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</si>
  <si>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</si>
  <si>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</si>
  <si>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</si>
  <si>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</si>
  <si>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</si>
  <si>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</si>
  <si>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</si>
  <si>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</si>
  <si>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</si>
  <si>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</si>
  <si>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</si>
  <si>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</si>
  <si>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</si>
  <si>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</si>
  <si>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</si>
  <si>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</si>
  <si>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</si>
  <si>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</si>
  <si>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</si>
  <si>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</si>
  <si>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</si>
  <si>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</si>
  <si>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</si>
  <si>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</si>
  <si>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</si>
  <si>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</si>
  <si>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</si>
  <si>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</si>
  <si>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</si>
  <si>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</si>
  <si>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</si>
  <si>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</si>
  <si>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</si>
  <si>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</si>
  <si>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</si>
  <si>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</si>
  <si>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</si>
  <si>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</si>
  <si>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</si>
  <si>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</si>
  <si>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</si>
  <si>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</si>
  <si>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</si>
  <si>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</si>
  <si>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</si>
  <si>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</si>
  <si>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</si>
  <si>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</si>
  <si>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</si>
  <si>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</si>
  <si>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</si>
  <si>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</si>
  <si>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</si>
  <si>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</si>
  <si>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</si>
  <si>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</si>
  <si>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</si>
  <si>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</si>
  <si>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</si>
  <si>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</si>
  <si>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</si>
  <si>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</si>
  <si>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</si>
  <si>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</si>
  <si>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</si>
  <si>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</si>
  <si>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</si>
  <si>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</si>
  <si>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</si>
  <si>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</si>
  <si>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</si>
  <si>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</si>
  <si>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</si>
  <si>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</si>
  <si>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</si>
  <si>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</si>
  <si>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</si>
  <si>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</si>
  <si>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</si>
  <si>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</si>
  <si>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</si>
  <si>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</si>
  <si>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</si>
  <si>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</si>
  <si>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</si>
  <si>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</si>
  <si>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</si>
  <si>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</si>
  <si>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</si>
  <si>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</si>
  <si>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</si>
  <si>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</si>
  <si>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</si>
  <si>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</si>
  <si>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</si>
  <si>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</si>
  <si>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</si>
  <si>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</si>
  <si>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</si>
  <si>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</si>
  <si>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</si>
  <si>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</si>
  <si>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</si>
  <si>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</si>
  <si>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</si>
  <si>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</si>
  <si>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</si>
  <si>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</si>
  <si>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</si>
  <si>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</si>
  <si>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</si>
  <si>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</si>
  <si>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</si>
  <si>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</si>
  <si>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</si>
  <si>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</si>
  <si>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</si>
  <si>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</si>
  <si>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</si>
  <si>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</si>
  <si>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</si>
  <si>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</si>
  <si>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</si>
  <si>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</si>
  <si>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</si>
  <si>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</si>
  <si>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</si>
  <si>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</si>
  <si>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</si>
  <si>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</si>
  <si>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</si>
  <si>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</si>
  <si>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</si>
  <si>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</si>
  <si>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</si>
  <si>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</si>
  <si>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</si>
  <si>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</si>
  <si>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</si>
  <si>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</si>
  <si>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</si>
  <si>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</si>
  <si>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</si>
  <si>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</si>
  <si>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</si>
  <si>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</si>
  <si>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</si>
  <si>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</si>
  <si>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</si>
  <si>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</si>
  <si>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</si>
  <si>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</si>
  <si>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</si>
  <si>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</si>
  <si>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</si>
  <si>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</si>
  <si>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</si>
  <si>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</si>
  <si>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</si>
  <si>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</si>
  <si>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</si>
  <si>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</si>
  <si>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</si>
  <si>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</si>
  <si>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</si>
  <si>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</si>
  <si>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</si>
  <si>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</si>
  <si>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</si>
  <si>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</si>
  <si>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</si>
  <si>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</si>
  <si>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</si>
  <si>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</si>
  <si>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</si>
  <si>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</si>
  <si>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</si>
  <si>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</si>
  <si>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</si>
  <si>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</si>
  <si>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</si>
  <si>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</si>
  <si>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</si>
  <si>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</si>
  <si>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</si>
  <si>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</si>
  <si>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</si>
  <si>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</si>
  <si>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</si>
  <si>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</si>
  <si>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</si>
  <si>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</si>
  <si>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</si>
  <si>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</si>
  <si>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</si>
  <si>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</si>
  <si>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</si>
  <si>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</si>
  <si>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</si>
  <si>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</si>
  <si>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</si>
  <si>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</si>
  <si>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</si>
  <si>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</si>
  <si>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</si>
  <si>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</si>
  <si>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</si>
  <si>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</si>
  <si>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</si>
  <si>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</si>
  <si>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</si>
  <si>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</si>
  <si>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</si>
  <si>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</si>
  <si>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</si>
  <si>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</si>
  <si>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</si>
  <si>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</si>
  <si>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</si>
  <si>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</si>
  <si>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</si>
  <si>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</si>
  <si>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</si>
  <si>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</si>
  <si>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</si>
  <si>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</si>
  <si>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</si>
  <si>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</si>
  <si>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</si>
  <si>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</si>
  <si>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</si>
  <si>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</si>
  <si>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</si>
  <si>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</si>
  <si>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</si>
  <si>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</si>
  <si>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</si>
  <si>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</si>
  <si>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</si>
  <si>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</si>
  <si>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</si>
  <si>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</si>
  <si>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</si>
  <si>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</si>
  <si>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</si>
  <si>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</si>
  <si>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</si>
  <si>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</si>
  <si>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</si>
  <si>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</si>
  <si>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</si>
  <si>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</si>
  <si>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</si>
  <si>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</si>
  <si>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</si>
  <si>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</si>
  <si>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</si>
  <si>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</si>
  <si>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</si>
  <si>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</si>
  <si>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</si>
  <si>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</si>
  <si>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</si>
  <si>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</si>
  <si>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</si>
  <si>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</si>
  <si>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</si>
  <si>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</si>
  <si>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</si>
  <si>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</si>
  <si>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</si>
  <si>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</si>
  <si>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</si>
  <si>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</si>
  <si>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</si>
  <si>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</si>
  <si>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</si>
  <si>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</si>
  <si>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</si>
  <si>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</si>
  <si>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</si>
  <si>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</si>
  <si>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</si>
  <si>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</si>
  <si>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</si>
  <si>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</si>
  <si>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</si>
  <si>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</si>
  <si>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</si>
  <si>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</si>
  <si>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</si>
  <si>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</si>
  <si>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</si>
  <si>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</si>
  <si>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</si>
  <si>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</si>
  <si>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</si>
  <si>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</si>
  <si>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</si>
  <si>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</si>
  <si>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</si>
  <si>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</si>
  <si>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</si>
  <si>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</si>
  <si>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</si>
  <si>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</si>
  <si>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</si>
  <si>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</si>
  <si>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</si>
  <si>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</si>
  <si>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</si>
  <si>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</si>
  <si>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</si>
  <si>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</si>
  <si>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</si>
  <si>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</si>
  <si>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</si>
  <si>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</si>
  <si>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</si>
  <si>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</si>
  <si>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</si>
  <si>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</si>
  <si>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</si>
  <si>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</si>
  <si>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</si>
  <si>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</si>
  <si>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</si>
  <si>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</si>
  <si>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</si>
  <si>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</si>
  <si>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</si>
  <si>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</si>
  <si>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</si>
  <si>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</si>
  <si>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</si>
  <si>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</si>
  <si>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</si>
  <si>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</si>
  <si>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</si>
  <si>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</si>
  <si>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</si>
  <si>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</si>
  <si>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</si>
  <si>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</si>
  <si>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</si>
  <si>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</si>
  <si>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</si>
  <si>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</si>
  <si>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</si>
  <si>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</si>
  <si>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</si>
  <si>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</si>
  <si>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</si>
  <si>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</si>
  <si>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</si>
  <si>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</si>
  <si>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</si>
  <si>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</si>
  <si>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</si>
  <si>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</si>
  <si>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</si>
  <si>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</si>
  <si>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</si>
  <si>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</si>
  <si>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</si>
  <si>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</si>
  <si>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</si>
  <si>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</si>
  <si>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</si>
  <si>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</si>
  <si>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</si>
  <si>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</si>
  <si>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</si>
  <si>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</si>
  <si>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</si>
  <si>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</si>
  <si>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</si>
  <si>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</si>
  <si>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</si>
  <si>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</si>
  <si>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</si>
  <si>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</si>
  <si>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</si>
  <si>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</si>
  <si>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</si>
  <si>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</si>
  <si>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</si>
  <si>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</si>
  <si>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</si>
  <si>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</si>
  <si>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</si>
  <si>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</si>
  <si>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</si>
  <si>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</si>
  <si>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</si>
  <si>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</si>
  <si>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</si>
  <si>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</si>
  <si>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</si>
  <si>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</si>
  <si>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</si>
  <si>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</si>
  <si>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</si>
  <si>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</si>
  <si>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</si>
  <si>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</si>
  <si>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</si>
  <si>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</si>
  <si>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</si>
  <si>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</si>
  <si>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</si>
  <si>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</si>
  <si>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</si>
  <si>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</si>
  <si>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</si>
  <si>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</si>
  <si>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</si>
  <si>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</si>
  <si>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</si>
  <si>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</si>
  <si>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</si>
  <si>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</si>
  <si>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</si>
  <si>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</si>
  <si>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</si>
  <si>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</si>
  <si>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</si>
  <si>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</si>
  <si>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</si>
  <si>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</si>
  <si>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</si>
  <si>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</si>
  <si>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</si>
  <si>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</si>
  <si>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</si>
  <si>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</si>
  <si>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</si>
  <si>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</si>
  <si>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</si>
  <si>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</si>
  <si>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</si>
  <si>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</si>
  <si>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</si>
  <si>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</si>
  <si>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</si>
  <si>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</si>
  <si>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</si>
  <si>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</si>
  <si>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</si>
  <si>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</si>
  <si>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</si>
  <si>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</si>
  <si>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</si>
  <si>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</si>
  <si>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</si>
  <si>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</si>
  <si>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</si>
  <si>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</si>
  <si>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</si>
  <si>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</si>
  <si>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</si>
  <si>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</si>
  <si>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</si>
  <si>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</si>
  <si>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</si>
  <si>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</si>
  <si>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</si>
  <si>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</si>
  <si>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</si>
  <si>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</si>
  <si>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</si>
  <si>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</si>
  <si>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</si>
  <si>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</si>
  <si>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</si>
  <si>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</si>
  <si>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</si>
  <si>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</si>
  <si>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</si>
  <si>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</si>
  <si>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</si>
  <si>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</si>
  <si>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</si>
  <si>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</si>
  <si>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</si>
  <si>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</si>
  <si>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</si>
  <si>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</si>
  <si>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</si>
  <si>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</si>
  <si>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</si>
  <si>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</si>
  <si>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</si>
  <si>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</si>
  <si>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</si>
  <si>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</si>
  <si>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</si>
  <si>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</si>
  <si>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</si>
  <si>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</si>
  <si>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</si>
  <si>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</si>
  <si>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</si>
  <si>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</si>
  <si>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</si>
  <si>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</si>
  <si>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</si>
  <si>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</si>
  <si>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</si>
  <si>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</si>
  <si>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</si>
  <si>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</si>
  <si>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</si>
  <si>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</si>
  <si>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</si>
  <si>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</si>
  <si>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</si>
  <si>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</si>
  <si>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</si>
  <si>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</si>
  <si>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</si>
  <si>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</si>
  <si>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</si>
  <si>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</si>
  <si>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</si>
  <si>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</si>
  <si>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</si>
  <si>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</si>
  <si>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</si>
  <si>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</si>
  <si>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</si>
  <si>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</si>
  <si>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</si>
  <si>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</si>
  <si>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</si>
  <si>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</si>
  <si>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</si>
  <si>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</si>
  <si>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</si>
  <si>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</si>
  <si>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</si>
  <si>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</si>
  <si>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</si>
  <si>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</si>
  <si>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</si>
  <si>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</si>
  <si>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</si>
  <si>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</si>
  <si>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</si>
  <si>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</si>
  <si>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</si>
  <si>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</si>
  <si>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</si>
  <si>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</si>
  <si>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</si>
  <si>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</si>
  <si>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</si>
  <si>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</si>
  <si>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</si>
  <si>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</si>
  <si>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</si>
  <si>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</si>
  <si>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</si>
  <si>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</si>
  <si>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</si>
  <si>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</si>
  <si>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</si>
  <si>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</si>
  <si>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</si>
  <si>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</si>
  <si>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</si>
  <si>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</si>
  <si>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</si>
  <si>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</si>
  <si>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</si>
  <si>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</si>
  <si>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</si>
  <si>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</si>
  <si>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</si>
  <si>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</si>
  <si>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</si>
  <si>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</si>
  <si>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</si>
  <si>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</si>
  <si>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</si>
  <si>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</si>
  <si>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</si>
  <si>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</si>
  <si>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</si>
  <si>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</si>
  <si>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</si>
  <si>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</si>
  <si>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</si>
  <si>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</si>
  <si>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</si>
  <si>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</si>
  <si>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</si>
  <si>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</si>
  <si>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</si>
  <si>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</si>
  <si>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</si>
  <si>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</si>
  <si>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</si>
  <si>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</si>
  <si>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</si>
  <si>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</si>
  <si>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</si>
  <si>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</si>
  <si>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</si>
  <si>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</si>
  <si>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</si>
  <si>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</si>
  <si>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</si>
  <si>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</si>
  <si>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</si>
  <si>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</si>
  <si>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</si>
  <si>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</si>
  <si>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</si>
  <si>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</si>
  <si>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</si>
  <si>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</si>
  <si>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</si>
  <si>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</si>
  <si>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</si>
  <si>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</si>
  <si>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</si>
  <si>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</si>
  <si>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</si>
  <si>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</si>
  <si>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</si>
  <si>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</si>
  <si>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</si>
  <si>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</si>
  <si>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</si>
  <si>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</si>
  <si>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</si>
  <si>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</si>
  <si>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</si>
  <si>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</si>
  <si>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</si>
  <si>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</si>
  <si>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</si>
  <si>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</si>
  <si>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</si>
  <si>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</si>
  <si>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</si>
  <si>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</si>
  <si>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</si>
  <si>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</si>
  <si>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</si>
  <si>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</si>
  <si>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</si>
  <si>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</si>
  <si>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</si>
  <si>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</si>
  <si>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</si>
  <si>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</si>
  <si>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</si>
  <si>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</si>
  <si>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</si>
  <si>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</si>
  <si>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</si>
  <si>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</si>
  <si>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</si>
  <si>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</si>
  <si>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</si>
  <si>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</si>
  <si>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</si>
  <si>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</si>
  <si>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</si>
  <si>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</si>
  <si>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</si>
  <si>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</si>
  <si>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</si>
  <si>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</si>
  <si>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</si>
  <si>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</si>
  <si>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</si>
  <si>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</si>
  <si>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</si>
  <si>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</si>
  <si>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</si>
  <si>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</si>
  <si>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</si>
  <si>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</si>
  <si>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</si>
  <si>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</si>
  <si>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</si>
  <si>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</si>
  <si>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</si>
  <si>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</si>
  <si>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</si>
  <si>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</si>
  <si>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</si>
  <si>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</si>
  <si>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</si>
  <si>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</si>
  <si>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</si>
  <si>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</si>
  <si>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</si>
  <si>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</si>
  <si>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</si>
  <si>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</si>
  <si>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</si>
  <si>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</si>
  <si>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</si>
  <si>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</si>
  <si>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</si>
  <si>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</si>
  <si>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</si>
  <si>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</si>
  <si>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</si>
  <si>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</si>
  <si>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</si>
  <si>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</si>
  <si>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</si>
  <si>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</si>
  <si>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</si>
  <si>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</si>
  <si>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</si>
  <si>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</si>
  <si>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</si>
  <si>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</si>
  <si>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</si>
  <si>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</si>
  <si>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</si>
  <si>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</si>
  <si>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</si>
  <si>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</si>
  <si>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</si>
  <si>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</si>
  <si>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</si>
  <si>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</si>
  <si>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</si>
  <si>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</si>
  <si>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</si>
  <si>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</si>
  <si>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</si>
  <si>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</si>
  <si>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</si>
  <si>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</si>
  <si>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</si>
  <si>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</si>
  <si>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</si>
  <si>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</si>
  <si>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</si>
  <si>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</si>
  <si>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</si>
  <si>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</si>
  <si>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</si>
  <si>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</si>
  <si>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</si>
  <si>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</si>
  <si>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</si>
  <si>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</si>
  <si>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</si>
  <si>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</si>
  <si>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</si>
  <si>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</si>
  <si>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</si>
  <si>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</si>
  <si>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</si>
  <si>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</si>
  <si>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</si>
  <si>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</si>
  <si>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</si>
  <si>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</si>
  <si>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</si>
  <si>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</si>
  <si>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</si>
  <si>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</si>
  <si>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</si>
  <si>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</si>
  <si>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</si>
  <si>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</si>
  <si>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</si>
  <si>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</si>
  <si>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</si>
  <si>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</si>
  <si>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</si>
  <si>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</si>
  <si>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</si>
  <si>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</si>
  <si>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</si>
  <si>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</si>
  <si>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</si>
  <si>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</si>
  <si>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</si>
  <si>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</si>
  <si>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</si>
  <si>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</si>
  <si>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</si>
  <si>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</si>
  <si>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</si>
  <si>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</si>
  <si>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</si>
  <si>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</si>
  <si>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</si>
  <si>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</si>
  <si>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</si>
  <si>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</si>
  <si>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</si>
  <si>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</si>
  <si>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</si>
  <si>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</si>
  <si>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</si>
  <si>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</si>
  <si>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</si>
  <si>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</si>
  <si>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</si>
  <si>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</si>
  <si>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</si>
  <si>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</si>
  <si>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</si>
  <si>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</si>
  <si>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</si>
  <si>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</si>
  <si>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</si>
  <si>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</si>
  <si>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</si>
  <si>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</si>
  <si>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</si>
  <si>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</si>
  <si>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</si>
  <si>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</si>
  <si>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</si>
  <si>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</si>
  <si>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</si>
  <si>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</si>
  <si>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</si>
  <si>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</si>
  <si>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</si>
  <si>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</si>
  <si>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</si>
  <si>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</si>
  <si>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</si>
  <si>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</si>
  <si>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</si>
  <si>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</si>
  <si>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</si>
  <si>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</si>
  <si>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</si>
  <si>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</si>
  <si>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</si>
  <si>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</si>
  <si>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</si>
  <si>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</si>
  <si>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</si>
  <si>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</si>
  <si>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</si>
  <si>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</si>
  <si>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</si>
  <si>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</si>
  <si>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</si>
  <si>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</si>
  <si>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</si>
  <si>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</si>
  <si>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</si>
  <si>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</si>
  <si>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</si>
  <si>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</si>
  <si>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</si>
  <si>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</si>
  <si>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</si>
  <si>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</si>
  <si>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</si>
  <si>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</si>
  <si>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</si>
  <si>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</si>
  <si>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</si>
  <si>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</si>
  <si>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</si>
  <si>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</si>
  <si>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</si>
  <si>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</si>
  <si>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</si>
  <si>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</si>
  <si>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</si>
  <si>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</si>
  <si>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</si>
  <si>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</si>
  <si>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</si>
  <si>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</si>
  <si>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</si>
  <si>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</si>
  <si>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</si>
  <si>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</si>
  <si>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</si>
  <si>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</si>
  <si>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</si>
  <si>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</si>
  <si>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</si>
  <si>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</si>
  <si>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</si>
  <si>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</si>
  <si>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</si>
  <si>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</si>
  <si>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</si>
  <si>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</si>
  <si>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</si>
  <si>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</si>
  <si>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</si>
  <si>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</si>
  <si>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</si>
  <si>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</si>
  <si>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</si>
  <si>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</si>
  <si>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</si>
  <si>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</si>
  <si>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</si>
  <si>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</si>
  <si>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</si>
  <si>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</si>
  <si>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</si>
  <si>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</si>
  <si>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</si>
  <si>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</si>
  <si>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</si>
  <si>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</si>
  <si>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</si>
  <si>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</si>
  <si>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</si>
  <si>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</si>
  <si>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</si>
  <si>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</si>
  <si>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</si>
  <si>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</si>
  <si>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</si>
  <si>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</si>
  <si>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</si>
  <si>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</si>
  <si>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</si>
  <si>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</si>
  <si>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</si>
  <si>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</si>
  <si>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</si>
  <si>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</si>
  <si>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</si>
  <si>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</si>
  <si>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</si>
  <si>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</si>
  <si>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</si>
  <si>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</si>
  <si>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</si>
  <si>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</si>
  <si>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</si>
  <si>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</si>
  <si>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</si>
  <si>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</si>
  <si>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</si>
  <si>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</si>
  <si>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</si>
  <si>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</si>
  <si>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</si>
  <si>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</si>
  <si>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</si>
  <si>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</si>
  <si>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</si>
  <si>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</si>
  <si>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</si>
  <si>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</si>
  <si>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</si>
  <si>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</si>
  <si>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</si>
  <si>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</si>
  <si>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</si>
  <si>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</si>
  <si>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</si>
  <si>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</si>
  <si>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</si>
  <si>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</si>
  <si>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</si>
  <si>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</si>
  <si>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</si>
  <si>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</si>
  <si>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</si>
  <si>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</si>
  <si>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</si>
  <si>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</si>
  <si>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</si>
  <si>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</si>
  <si>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</si>
  <si>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</si>
  <si>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</si>
  <si>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</si>
  <si>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</si>
  <si>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</si>
  <si>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</si>
  <si>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</si>
  <si>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</si>
  <si>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</si>
  <si>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</si>
  <si>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</si>
  <si>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</si>
  <si>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</si>
  <si>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</si>
  <si>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</si>
  <si>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</si>
  <si>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</si>
  <si>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</si>
  <si>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</si>
  <si>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</si>
  <si>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</si>
  <si>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</si>
  <si>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</si>
  <si>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</si>
  <si>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</si>
  <si>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</si>
  <si>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</si>
  <si>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</si>
  <si>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</si>
  <si>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</si>
  <si>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</si>
  <si>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</si>
  <si>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</si>
  <si>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</si>
  <si>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</si>
  <si>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</si>
  <si>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</si>
  <si>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</si>
  <si>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</si>
  <si>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</si>
  <si>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</si>
  <si>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</si>
  <si>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</si>
  <si>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</si>
  <si>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</si>
  <si>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</si>
  <si>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</si>
  <si>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</si>
  <si>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</si>
  <si>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</si>
  <si>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</si>
  <si>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</si>
  <si>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</si>
  <si>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</si>
  <si>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</si>
  <si>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</si>
  <si>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</si>
  <si>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</si>
  <si>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</si>
  <si>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</si>
  <si>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</si>
  <si>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</si>
  <si>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</si>
  <si>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</si>
  <si>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</si>
  <si>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</si>
  <si>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</si>
  <si>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</si>
  <si>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</si>
  <si>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</si>
  <si>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</si>
  <si>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</si>
  <si>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</si>
  <si>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</si>
  <si>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</si>
  <si>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</si>
  <si>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</si>
  <si>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</si>
  <si>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</si>
  <si>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</si>
  <si>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</si>
  <si>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</si>
  <si>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</si>
  <si>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</si>
  <si>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</si>
  <si>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</si>
  <si>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</si>
  <si>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</si>
  <si>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</si>
  <si>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</si>
  <si>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</si>
  <si>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</si>
  <si>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</si>
  <si>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</si>
  <si>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</si>
  <si>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</si>
  <si>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</si>
  <si>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</si>
  <si>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</si>
  <si>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</si>
  <si>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</si>
  <si>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</si>
  <si>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</si>
  <si>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</si>
  <si>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</si>
  <si>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</si>
  <si>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</si>
  <si>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</si>
  <si>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</si>
  <si>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</si>
  <si>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</si>
  <si>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</si>
  <si>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</si>
  <si>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</si>
  <si>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</si>
  <si>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</si>
  <si>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</si>
  <si>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</si>
  <si>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</si>
  <si>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</si>
  <si>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</si>
  <si>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</si>
  <si>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</si>
  <si>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</si>
  <si>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</si>
  <si>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</si>
  <si>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</si>
  <si>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</si>
  <si>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</si>
  <si>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</si>
  <si>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</si>
  <si>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</si>
  <si>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</si>
  <si>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</si>
  <si>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</si>
  <si>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</si>
  <si>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</si>
  <si>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</si>
  <si>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</si>
  <si>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</si>
  <si>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</si>
  <si>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</si>
  <si>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</si>
  <si>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</si>
  <si>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</si>
  <si>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</si>
  <si>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</si>
  <si>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</si>
  <si>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</si>
  <si>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</si>
  <si>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</si>
  <si>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</si>
  <si>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</si>
  <si>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</si>
  <si>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</si>
  <si>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</si>
  <si>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</si>
  <si>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</si>
  <si>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</si>
  <si>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</si>
  <si>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</si>
  <si>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</si>
  <si>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</si>
  <si>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</si>
  <si>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</si>
  <si>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</si>
  <si>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</si>
  <si>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</si>
  <si>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</si>
  <si>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</si>
  <si>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</si>
  <si>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</si>
  <si>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</si>
  <si>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</si>
  <si>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</si>
  <si>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</si>
  <si>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</si>
  <si>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</si>
  <si>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</si>
  <si>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</si>
  <si>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</si>
  <si>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</si>
  <si>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</si>
  <si>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</si>
  <si>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</si>
  <si>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</si>
  <si>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</si>
  <si>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</si>
  <si>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</si>
  <si>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</si>
  <si>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</si>
  <si>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</si>
  <si>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</si>
  <si>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</si>
  <si>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</si>
  <si>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</si>
  <si>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</si>
  <si>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</si>
  <si>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</si>
  <si>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</si>
  <si>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</si>
  <si>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</si>
  <si>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</si>
  <si>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</si>
  <si>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</si>
  <si>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</si>
  <si>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</si>
  <si>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</si>
  <si>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</si>
  <si>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</si>
  <si>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</si>
  <si>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</si>
  <si>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</si>
  <si>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</si>
  <si>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</si>
  <si>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</si>
  <si>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</si>
  <si>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</si>
  <si>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</si>
  <si>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</si>
  <si>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</si>
  <si>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</si>
  <si>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</si>
  <si>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</si>
  <si>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</si>
  <si>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</si>
  <si>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</si>
  <si>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</si>
  <si>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</si>
  <si>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</si>
  <si>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</si>
  <si>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</si>
  <si>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</si>
  <si>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</si>
  <si>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</si>
  <si>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</si>
  <si>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</si>
  <si>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</si>
  <si>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</si>
  <si>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</si>
  <si>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</si>
  <si>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</si>
  <si>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</si>
  <si>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</si>
  <si>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</si>
  <si>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</si>
  <si>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</si>
  <si>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</si>
  <si>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</si>
  <si>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</si>
  <si>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</si>
  <si>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</si>
  <si>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</si>
  <si>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</si>
  <si>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</si>
  <si>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</si>
  <si>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</si>
  <si>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</si>
  <si>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</si>
  <si>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</si>
  <si>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</si>
  <si>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</si>
  <si>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</si>
  <si>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</si>
  <si>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</si>
  <si>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</si>
  <si>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</si>
  <si>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</si>
  <si>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</si>
  <si>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</si>
  <si>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</si>
  <si>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</si>
  <si>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</si>
  <si>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</si>
  <si>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</si>
  <si>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</si>
  <si>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</si>
  <si>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</si>
  <si>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</si>
  <si>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</si>
  <si>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</si>
  <si>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</si>
  <si>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</si>
  <si>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</si>
  <si>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</si>
  <si>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</si>
  <si>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</si>
  <si>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</si>
  <si>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</si>
  <si>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</si>
  <si>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</si>
  <si>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</si>
  <si>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</si>
  <si>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</si>
  <si>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</si>
  <si>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</si>
  <si>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</si>
  <si>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</si>
  <si>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</si>
  <si>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</si>
  <si>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</si>
  <si>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</si>
  <si>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</si>
  <si>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</si>
  <si>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</si>
  <si>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</si>
  <si>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</si>
  <si>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</si>
  <si>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</si>
  <si>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</si>
  <si>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</si>
  <si>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</si>
  <si>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</si>
  <si>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</si>
  <si>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</si>
  <si>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</si>
  <si>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</si>
  <si>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</si>
  <si>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</si>
  <si>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</si>
  <si>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</si>
  <si>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</si>
  <si>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</si>
  <si>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</si>
  <si>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</si>
  <si>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</si>
  <si>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</si>
  <si>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</si>
  <si>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</si>
  <si>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</si>
  <si>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</si>
  <si>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</si>
  <si>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</si>
  <si>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</si>
  <si>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</si>
  <si>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</si>
  <si>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</si>
  <si>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</si>
  <si>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</si>
  <si>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</si>
  <si>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</si>
  <si>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</si>
  <si>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</si>
  <si>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</si>
  <si>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</si>
  <si>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</si>
  <si>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</si>
  <si>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</si>
  <si>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</si>
  <si>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</si>
  <si>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</si>
  <si>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</si>
  <si>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</si>
  <si>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</si>
  <si>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</si>
  <si>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</si>
  <si>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</si>
  <si>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</si>
  <si>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</si>
  <si>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</si>
  <si>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</si>
  <si>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</si>
  <si>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</si>
  <si>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</si>
  <si>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</si>
  <si>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</si>
  <si>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</si>
  <si>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</si>
  <si>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</si>
  <si>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</si>
  <si>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</si>
  <si>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</si>
  <si>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</si>
  <si>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</si>
  <si>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</si>
  <si>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</si>
  <si>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</si>
  <si>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</si>
  <si>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</si>
  <si>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</si>
  <si>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</si>
  <si>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</si>
  <si>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</si>
  <si>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</si>
  <si>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</si>
  <si>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</si>
  <si>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</si>
  <si>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</si>
  <si>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</si>
  <si>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</si>
  <si>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</si>
  <si>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</si>
  <si>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</si>
  <si>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</si>
  <si>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</si>
  <si>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</si>
  <si>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</si>
  <si>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</si>
  <si>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</si>
  <si>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</si>
  <si>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</si>
  <si>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</si>
  <si>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</si>
  <si>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</si>
  <si>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</si>
  <si>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</si>
  <si>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</si>
  <si>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</si>
  <si>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</si>
  <si>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</si>
  <si>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</si>
  <si>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</si>
  <si>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</si>
  <si>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</si>
  <si>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</si>
  <si>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</si>
  <si>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</si>
  <si>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</si>
  <si>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</si>
  <si>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</si>
  <si>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</si>
  <si>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</si>
  <si>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</si>
  <si>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</si>
  <si>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</si>
  <si>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</si>
  <si>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</si>
  <si>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</si>
  <si>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</si>
  <si>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</si>
  <si>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</si>
  <si>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</si>
  <si>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</si>
  <si>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</si>
  <si>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</si>
  <si>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</si>
  <si>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</si>
  <si>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</si>
  <si>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</si>
  <si>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</si>
  <si>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</si>
  <si>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</si>
  <si>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</si>
  <si>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</si>
  <si>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</si>
  <si>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</si>
  <si>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</si>
  <si>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</si>
  <si>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</si>
  <si>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</si>
  <si>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</si>
  <si>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</si>
  <si>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</si>
  <si>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</si>
  <si>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</si>
  <si>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</si>
  <si>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</si>
  <si>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</si>
  <si>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</si>
  <si>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</si>
  <si>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</si>
  <si>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</si>
  <si>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</si>
  <si>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</si>
  <si>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</si>
  <si>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</si>
  <si>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</si>
  <si>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</si>
  <si>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</si>
  <si>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</si>
  <si>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</si>
  <si>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</si>
  <si>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</si>
  <si>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</si>
  <si>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</si>
  <si>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</si>
  <si>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</si>
  <si>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</si>
  <si>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</si>
  <si>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</si>
  <si>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</si>
  <si>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</si>
  <si>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</si>
  <si>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</si>
  <si>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</si>
  <si>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</si>
  <si>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</si>
  <si>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</si>
  <si>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</si>
  <si>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</si>
  <si>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</si>
  <si>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</si>
  <si>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</si>
  <si>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</si>
  <si>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</si>
  <si>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</si>
  <si>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</si>
  <si>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</si>
  <si>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</si>
  <si>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</si>
  <si>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</si>
  <si>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</si>
  <si>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</si>
  <si>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</si>
  <si>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</si>
  <si>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</si>
  <si>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</si>
  <si>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</si>
  <si>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</si>
  <si>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</si>
  <si>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</si>
  <si>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</si>
  <si>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</si>
  <si>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</si>
  <si>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</si>
  <si>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</si>
  <si>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</si>
  <si>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</si>
  <si>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</si>
  <si>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</si>
  <si>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</si>
  <si>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</si>
  <si>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</si>
  <si>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</si>
  <si>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</si>
  <si>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</si>
  <si>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</si>
  <si>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</si>
  <si>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</si>
  <si>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</si>
  <si>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</si>
  <si>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</si>
  <si>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</si>
  <si>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</si>
  <si>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</si>
  <si>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</si>
  <si>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</si>
  <si>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</si>
  <si>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</si>
  <si>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</si>
  <si>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</si>
  <si>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</si>
  <si>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</si>
  <si>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</si>
  <si>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</si>
  <si>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</si>
  <si>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</si>
  <si>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</si>
  <si>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</si>
  <si>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</si>
  <si>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</si>
  <si>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</si>
  <si>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</si>
  <si>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</si>
  <si>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</si>
  <si>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</si>
  <si>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</si>
  <si>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</si>
  <si>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</si>
  <si>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</si>
  <si>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</si>
  <si>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</si>
  <si>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</si>
  <si>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</si>
  <si>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</si>
  <si>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</si>
  <si>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</si>
  <si>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</si>
  <si>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</si>
  <si>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</si>
  <si>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</si>
  <si>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</si>
  <si>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</si>
  <si>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</si>
  <si>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</si>
  <si>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</si>
  <si>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</si>
  <si>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</si>
  <si>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</si>
  <si>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</si>
  <si>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</si>
  <si>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</si>
  <si>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</si>
  <si>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</si>
  <si>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</si>
  <si>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</si>
  <si>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</si>
  <si>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</si>
  <si>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</si>
  <si>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</si>
  <si>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</si>
  <si>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</si>
  <si>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</si>
  <si>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</si>
  <si>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</si>
  <si>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</si>
  <si>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</si>
  <si>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</si>
  <si>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</si>
  <si>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</si>
  <si>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</si>
  <si>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</si>
  <si>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</si>
  <si>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</si>
  <si>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</si>
  <si>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</si>
  <si>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</si>
  <si>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</si>
  <si>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</si>
  <si>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</si>
  <si>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</si>
  <si>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</si>
  <si>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</si>
  <si>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</si>
  <si>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</si>
  <si>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</si>
  <si>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</si>
  <si>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</si>
  <si>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</si>
  <si>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</si>
  <si>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</si>
  <si>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</si>
  <si>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</si>
  <si>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</si>
  <si>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</si>
  <si>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</si>
  <si>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</si>
  <si>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</si>
  <si>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</si>
  <si>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</si>
  <si>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</si>
  <si>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</si>
  <si>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</si>
  <si>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</si>
  <si>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</si>
  <si>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</si>
  <si>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</si>
  <si>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</si>
  <si>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</si>
  <si>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</si>
  <si>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</si>
  <si>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</si>
  <si>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</si>
  <si>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</si>
  <si>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</si>
  <si>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</si>
  <si>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</si>
  <si>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</si>
  <si>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</si>
  <si>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</si>
  <si>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</si>
  <si>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</si>
  <si>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</si>
  <si>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</si>
  <si>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</si>
  <si>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</si>
  <si>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</si>
  <si>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</si>
  <si>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</si>
  <si>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</si>
  <si>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</si>
  <si>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</si>
  <si>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</si>
  <si>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</si>
  <si>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</si>
  <si>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</si>
  <si>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</si>
  <si>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</si>
  <si>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</si>
  <si>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</si>
  <si>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</si>
  <si>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</si>
  <si>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</si>
  <si>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</si>
  <si>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</si>
  <si>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</si>
  <si>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</si>
  <si>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</si>
  <si>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</si>
  <si>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</si>
  <si>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</si>
  <si>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</si>
  <si>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</si>
  <si>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</si>
  <si>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</si>
  <si>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</si>
  <si>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</si>
  <si>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</si>
  <si>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</si>
  <si>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</si>
  <si>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</si>
  <si>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</si>
  <si>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</si>
  <si>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</si>
  <si>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</si>
  <si>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</si>
  <si>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</si>
  <si>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</si>
  <si>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</si>
  <si>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</si>
  <si>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</si>
  <si>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</si>
  <si>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</si>
  <si>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</si>
  <si>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</si>
  <si>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</si>
  <si>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</si>
  <si>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</si>
  <si>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</si>
  <si>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</si>
  <si>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</si>
  <si>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</si>
  <si>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</si>
  <si>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</si>
  <si>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</si>
  <si>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</si>
  <si>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</si>
  <si>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</si>
  <si>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</si>
  <si>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</si>
  <si>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</si>
  <si>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</si>
  <si>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</si>
  <si>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</si>
  <si>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</si>
  <si>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</si>
  <si>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</si>
  <si>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</si>
  <si>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</si>
  <si>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</si>
  <si>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</si>
  <si>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</si>
  <si>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</si>
  <si>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</si>
  <si>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</si>
  <si>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</si>
  <si>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</si>
  <si>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</si>
  <si>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</si>
  <si>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</si>
  <si>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</si>
  <si>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</si>
  <si>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</si>
  <si>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</si>
  <si>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</si>
  <si>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</si>
  <si>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</si>
  <si>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</si>
  <si>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</si>
  <si>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</si>
  <si>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</si>
  <si>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</si>
  <si>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</si>
  <si>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</si>
  <si>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</si>
  <si>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</si>
  <si>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</si>
  <si>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</si>
  <si>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</si>
  <si>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</si>
  <si>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</si>
  <si>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</si>
  <si>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</si>
  <si>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</si>
  <si>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</si>
  <si>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</si>
  <si>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</si>
  <si>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</si>
  <si>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</si>
  <si>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</si>
  <si>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</si>
  <si>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</si>
  <si>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</si>
  <si>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</si>
  <si>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</si>
  <si>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</si>
  <si>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</si>
  <si>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</si>
  <si>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</si>
  <si>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</si>
  <si>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</si>
  <si>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</si>
  <si>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</si>
  <si>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</si>
  <si>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</si>
  <si>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</si>
  <si>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</si>
  <si>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</si>
  <si>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</si>
  <si>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</si>
  <si>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</si>
  <si>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</si>
  <si>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</si>
  <si>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</si>
  <si>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</si>
  <si>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</si>
  <si>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</si>
  <si>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</si>
  <si>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</si>
  <si>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</si>
  <si>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</si>
  <si>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</si>
  <si>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</si>
  <si>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</si>
  <si>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</si>
  <si>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</si>
  <si>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</si>
  <si>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</si>
  <si>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</si>
  <si>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</si>
  <si>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</si>
  <si>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</si>
  <si>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</si>
  <si>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</si>
  <si>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</si>
  <si>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</si>
  <si>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</si>
  <si>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</si>
  <si>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</si>
  <si>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</si>
  <si>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</si>
  <si>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</si>
  <si>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</si>
  <si>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</si>
  <si>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</si>
  <si>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</si>
  <si>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</si>
  <si>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</si>
  <si>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</si>
  <si>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</si>
  <si>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</si>
  <si>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</si>
  <si>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</si>
  <si>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</si>
  <si>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</si>
  <si>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</si>
  <si>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</si>
  <si>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</si>
  <si>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</si>
  <si>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</si>
  <si>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</si>
  <si>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</si>
  <si>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</si>
  <si>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</si>
  <si>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</si>
  <si>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</si>
  <si>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</si>
  <si>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</si>
  <si>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</si>
  <si>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</si>
  <si>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</si>
  <si>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</si>
  <si>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</si>
  <si>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</si>
  <si>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</si>
  <si>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</si>
  <si>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</si>
  <si>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</si>
  <si>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</si>
  <si>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</si>
  <si>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</si>
  <si>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</si>
  <si>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</si>
  <si>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</si>
  <si>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</si>
  <si>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</si>
  <si>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</si>
  <si>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</si>
  <si>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</si>
  <si>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</si>
  <si>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</si>
  <si>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</si>
  <si>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</si>
  <si>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</si>
  <si>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</si>
  <si>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</si>
  <si>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</si>
  <si>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</si>
  <si>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</si>
  <si>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</si>
  <si>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</si>
  <si>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</si>
  <si>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</si>
  <si>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</si>
  <si>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</si>
  <si>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</si>
  <si>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</si>
  <si>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</si>
  <si>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</si>
  <si>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</si>
  <si>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</si>
  <si>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</si>
  <si>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</si>
  <si>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</si>
  <si>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</si>
  <si>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</si>
  <si>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</si>
  <si>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</si>
  <si>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</si>
  <si>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</si>
  <si>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</si>
  <si>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</si>
  <si>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</si>
  <si>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</si>
  <si>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</si>
  <si>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</si>
  <si>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</si>
  <si>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</si>
  <si>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</si>
  <si>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</si>
  <si>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</si>
  <si>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</si>
  <si>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</si>
  <si>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</si>
  <si>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</si>
  <si>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</si>
  <si>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</si>
  <si>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</si>
  <si>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</si>
  <si>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</si>
  <si>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</si>
  <si>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</si>
  <si>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</si>
  <si>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</si>
  <si>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</si>
  <si>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</si>
  <si>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</si>
  <si>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</si>
  <si>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</si>
  <si>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</si>
  <si>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</si>
  <si>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</si>
  <si>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</si>
  <si>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</si>
  <si>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</si>
  <si>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</si>
  <si>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</si>
  <si>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</si>
  <si>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</si>
  <si>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</si>
  <si>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</si>
  <si>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</si>
  <si>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</si>
  <si>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</si>
  <si>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</si>
  <si>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</si>
  <si>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</si>
  <si>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</si>
  <si>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</si>
  <si>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</si>
  <si>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</si>
  <si>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</si>
  <si>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</si>
  <si>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</si>
  <si>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</si>
  <si>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</si>
  <si>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</si>
  <si>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</si>
  <si>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</si>
  <si>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</si>
  <si>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</si>
  <si>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</si>
  <si>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</si>
  <si>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</si>
  <si>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</si>
  <si>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</si>
  <si>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</si>
  <si>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</si>
  <si>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</si>
  <si>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</si>
  <si>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</si>
  <si>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</si>
  <si>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</si>
  <si>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</si>
  <si>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</si>
  <si>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</si>
  <si>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</si>
  <si>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</si>
  <si>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</si>
  <si>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</si>
  <si>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</si>
  <si>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</si>
  <si>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</si>
  <si>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</si>
  <si>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</si>
  <si>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</si>
  <si>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</si>
  <si>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</si>
  <si>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</si>
  <si>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</si>
  <si>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</si>
  <si>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</si>
  <si>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</si>
  <si>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</si>
  <si>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</si>
  <si>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</si>
  <si>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</si>
  <si>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</si>
  <si>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</si>
  <si>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</si>
  <si>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</si>
  <si>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</si>
  <si>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</si>
  <si>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</si>
  <si>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</si>
  <si>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</si>
  <si>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</si>
  <si>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</si>
  <si>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</si>
  <si>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</si>
  <si>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</si>
  <si>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</si>
  <si>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</si>
  <si>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</si>
  <si>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</si>
  <si>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</si>
  <si>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</si>
  <si>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</si>
  <si>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</si>
  <si>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</si>
  <si>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</si>
  <si>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</si>
  <si>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</si>
  <si>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</si>
  <si>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</si>
  <si>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</si>
  <si>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</si>
  <si>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</si>
  <si>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</si>
  <si>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</si>
  <si>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</si>
  <si>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</si>
  <si>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</si>
  <si>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</si>
  <si>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</si>
  <si>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</si>
  <si>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</si>
  <si>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</si>
  <si>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</si>
  <si>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</si>
  <si>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</si>
  <si>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</si>
  <si>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</si>
  <si>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</si>
  <si>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</si>
  <si>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</si>
  <si>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</si>
  <si>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</si>
  <si>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</si>
  <si>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</si>
  <si>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</si>
  <si>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</si>
  <si>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</si>
  <si>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</si>
  <si>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</si>
  <si>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</si>
  <si>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</si>
  <si>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</si>
  <si>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</si>
  <si>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</si>
  <si>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</si>
  <si>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</si>
  <si>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</si>
  <si>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</si>
  <si>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</si>
  <si>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</si>
  <si>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</si>
  <si>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</si>
  <si>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</si>
  <si>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</si>
  <si>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</si>
  <si>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</si>
  <si>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</si>
  <si>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</si>
  <si>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</si>
  <si>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</si>
  <si>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</si>
  <si>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</si>
  <si>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</si>
  <si>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</si>
  <si>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</si>
  <si>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</si>
  <si>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</si>
  <si>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</si>
  <si>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</si>
  <si>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</si>
  <si>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</si>
  <si>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</si>
  <si>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</si>
  <si>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</si>
  <si>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</si>
  <si>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</si>
  <si>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</si>
  <si>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</si>
  <si>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</si>
  <si>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</si>
  <si>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</si>
  <si>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</si>
  <si>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</si>
  <si>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</si>
  <si>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</si>
  <si>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</si>
  <si>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</si>
  <si>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</si>
  <si>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</si>
  <si>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</si>
  <si>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</si>
  <si>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</si>
  <si>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</si>
  <si>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</si>
  <si>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</si>
  <si>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</si>
  <si>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</si>
  <si>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</si>
  <si>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</si>
  <si>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</si>
  <si>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</si>
  <si>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</si>
  <si>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</si>
  <si>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</si>
  <si>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</si>
  <si>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</si>
  <si>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</si>
  <si>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</si>
  <si>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</si>
  <si>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</si>
  <si>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</si>
  <si>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</si>
  <si>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</si>
  <si>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</si>
  <si>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</si>
  <si>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</si>
  <si>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</si>
  <si>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</si>
  <si>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</si>
  <si>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</si>
  <si>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</si>
  <si>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</si>
  <si>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</si>
  <si>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</si>
  <si>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</si>
  <si>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</si>
  <si>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</si>
  <si>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</si>
  <si>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</si>
  <si>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</si>
  <si>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</si>
  <si>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</si>
  <si>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</si>
  <si>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</si>
  <si>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</si>
  <si>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</si>
  <si>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</si>
  <si>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</si>
  <si>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</si>
  <si>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</si>
  <si>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</si>
  <si>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</si>
  <si>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</si>
  <si>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</si>
  <si>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</si>
  <si>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</si>
  <si>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</si>
  <si>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</si>
  <si>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</si>
  <si>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</si>
  <si>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</si>
  <si>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</si>
  <si>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</si>
  <si>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</si>
  <si>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</si>
  <si>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</si>
  <si>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</si>
  <si>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</si>
  <si>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</si>
  <si>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</si>
  <si>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</si>
  <si>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</si>
  <si>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</si>
  <si>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</si>
  <si>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</si>
  <si>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</si>
  <si>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</si>
  <si>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</si>
  <si>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</si>
  <si>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</si>
  <si>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</si>
  <si>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</si>
  <si>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</si>
  <si>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</si>
  <si>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</si>
  <si>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</si>
  <si>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</si>
  <si>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</si>
  <si>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</si>
  <si>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</si>
  <si>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</si>
  <si>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</si>
  <si>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</si>
  <si>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</si>
  <si>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</si>
  <si>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</si>
  <si>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</si>
  <si>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</si>
  <si>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</si>
  <si>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</si>
  <si>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</si>
  <si>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</si>
  <si>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</si>
  <si>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</si>
  <si>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</si>
  <si>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</si>
  <si>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</si>
  <si>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</si>
  <si>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</si>
  <si>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</si>
  <si>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</si>
  <si>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</si>
  <si>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</si>
  <si>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</si>
  <si>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</si>
  <si>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</si>
  <si>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</si>
  <si>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</si>
  <si>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</si>
  <si>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</si>
  <si>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</si>
  <si>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</si>
  <si>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</si>
  <si>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</si>
  <si>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</si>
  <si>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</si>
  <si>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</si>
  <si>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</si>
  <si>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</si>
  <si>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</si>
  <si>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</si>
  <si>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</si>
  <si>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</si>
  <si>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</si>
  <si>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</si>
  <si>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</si>
  <si>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</si>
  <si>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</si>
  <si>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</si>
  <si>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</si>
  <si>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</si>
  <si>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</si>
  <si>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</si>
  <si>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</si>
  <si>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</si>
  <si>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</si>
  <si>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</si>
  <si>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</si>
  <si>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</si>
  <si>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</si>
  <si>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</si>
  <si>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</si>
  <si>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</si>
  <si>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</si>
  <si>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</si>
  <si>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</si>
  <si>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</si>
  <si>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</si>
  <si>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</si>
  <si>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</si>
  <si>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</si>
  <si>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</si>
  <si>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</si>
  <si>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</si>
  <si>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</si>
  <si>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</si>
  <si>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</si>
  <si>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</si>
  <si>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</si>
  <si>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</si>
  <si>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</si>
  <si>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</si>
  <si>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</si>
  <si>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</si>
  <si>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</si>
  <si>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</si>
  <si>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</si>
  <si>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</si>
  <si>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</si>
  <si>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</si>
  <si>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</si>
  <si>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</si>
  <si>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</si>
  <si>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</si>
  <si>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</si>
  <si>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</si>
  <si>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</si>
  <si>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</si>
  <si>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</si>
  <si>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</si>
  <si>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</si>
  <si>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</si>
  <si>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</si>
  <si>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</si>
  <si>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</si>
  <si>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</si>
  <si>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</si>
  <si>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</si>
  <si>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</si>
  <si>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</si>
  <si>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</si>
  <si>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</si>
  <si>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</si>
  <si>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</si>
  <si>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</si>
  <si>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</si>
  <si>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</si>
  <si>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</si>
  <si>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</si>
  <si>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</si>
  <si>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</si>
  <si>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</si>
  <si>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</si>
  <si>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</si>
  <si>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</si>
  <si>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</si>
  <si>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</si>
  <si>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</si>
  <si>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</si>
  <si>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</si>
  <si>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</si>
  <si>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</si>
  <si>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</si>
  <si>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</si>
  <si>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</si>
  <si>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</si>
  <si>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</si>
  <si>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</si>
  <si>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</si>
  <si>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</si>
  <si>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</si>
  <si>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</si>
  <si>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</si>
  <si>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</si>
  <si>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</si>
  <si>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</si>
  <si>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</si>
  <si>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</si>
  <si>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</si>
  <si>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</si>
  <si>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</si>
  <si>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</si>
  <si>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</si>
  <si>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</si>
  <si>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</si>
  <si>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</si>
  <si>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</si>
  <si>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</si>
  <si>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</si>
  <si>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</si>
  <si>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</si>
  <si>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</si>
  <si>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</si>
  <si>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</si>
  <si>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</si>
  <si>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</si>
  <si>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</si>
  <si>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</si>
  <si>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</si>
  <si>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</si>
  <si>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</si>
  <si>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</si>
  <si>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</si>
  <si>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</si>
  <si>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</si>
  <si>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</si>
  <si>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</si>
  <si>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</si>
  <si>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</si>
  <si>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</si>
  <si>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</si>
  <si>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</si>
  <si>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</si>
  <si>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</si>
  <si>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</si>
  <si>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</si>
  <si>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</si>
  <si>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</si>
  <si>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</si>
  <si>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</si>
  <si>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</si>
  <si>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</si>
  <si>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</si>
  <si>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</si>
  <si>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</si>
  <si>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</si>
  <si>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</si>
  <si>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</si>
  <si>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</si>
  <si>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</si>
  <si>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</si>
  <si>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</si>
  <si>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</si>
  <si>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</si>
  <si>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</si>
  <si>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</si>
  <si>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</si>
  <si>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</si>
  <si>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</si>
  <si>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</si>
  <si>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</si>
  <si>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</si>
  <si>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</si>
  <si>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</si>
  <si>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</si>
  <si>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</si>
  <si>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</si>
  <si>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</si>
  <si>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</si>
  <si>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</si>
  <si>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</si>
  <si>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</si>
  <si>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</si>
  <si>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</si>
  <si>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</si>
  <si>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</si>
  <si>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</si>
  <si>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</si>
  <si>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</si>
  <si>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</si>
  <si>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</si>
  <si>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</si>
  <si>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</si>
  <si>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</si>
  <si>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</si>
  <si>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</si>
  <si>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</si>
  <si>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</si>
  <si>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</si>
  <si>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</si>
  <si>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</si>
  <si>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</si>
  <si>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</si>
  <si>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</si>
  <si>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</si>
  <si>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</si>
  <si>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</si>
  <si>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</si>
  <si>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</si>
  <si>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</si>
  <si>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</si>
  <si>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</si>
  <si>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</si>
  <si>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</si>
  <si>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</si>
  <si>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</si>
  <si>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</si>
  <si>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</si>
  <si>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</si>
  <si>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</si>
  <si>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</si>
  <si>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</si>
  <si>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</si>
  <si>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</si>
  <si>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</si>
  <si>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</si>
  <si>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</si>
  <si>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</si>
  <si>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</si>
  <si>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</si>
  <si>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</si>
  <si>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</si>
  <si>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</si>
  <si>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</si>
  <si>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</si>
  <si>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</si>
  <si>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</si>
  <si>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</si>
  <si>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</si>
  <si>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</si>
  <si>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</si>
  <si>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</si>
  <si>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</si>
  <si>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</si>
  <si>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</si>
  <si>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</si>
  <si>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</si>
  <si>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</si>
  <si>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</si>
  <si>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</si>
  <si>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</si>
  <si>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</si>
  <si>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</si>
  <si>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</si>
  <si>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</si>
  <si>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</si>
  <si>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</si>
  <si>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</si>
  <si>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</si>
  <si>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</si>
  <si>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</si>
  <si>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</si>
  <si>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</si>
  <si>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</si>
  <si>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</si>
  <si>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</si>
  <si>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</si>
  <si>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</si>
  <si>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</si>
  <si>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</si>
  <si>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</si>
  <si>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</si>
  <si>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</si>
  <si>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</si>
  <si>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</si>
  <si>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</si>
  <si>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</si>
  <si>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</si>
  <si>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</si>
  <si>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</si>
  <si>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</si>
  <si>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</si>
  <si>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</si>
  <si>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</si>
  <si>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</si>
  <si>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</si>
  <si>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</si>
  <si>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</si>
  <si>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</si>
  <si>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</si>
  <si>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</si>
  <si>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</si>
  <si>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</si>
  <si>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</si>
  <si>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</si>
  <si>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</si>
  <si>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</si>
  <si>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</si>
  <si>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</si>
  <si>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</si>
  <si>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</si>
  <si>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</si>
  <si>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</si>
  <si>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</si>
  <si>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</si>
  <si>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</si>
  <si>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</si>
  <si>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</si>
  <si>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</si>
  <si>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</si>
  <si>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</si>
  <si>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</si>
  <si>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</si>
  <si>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</si>
  <si>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</si>
  <si>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</si>
  <si>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</si>
  <si>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</si>
  <si>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</si>
  <si>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</si>
  <si>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</si>
  <si>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</si>
  <si>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</si>
  <si>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</si>
  <si>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</si>
  <si>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</si>
  <si>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</si>
  <si>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</si>
  <si>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</si>
  <si>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</si>
  <si>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</si>
  <si>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</si>
  <si>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</si>
  <si>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</si>
  <si>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</si>
  <si>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</si>
  <si>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</si>
  <si>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</si>
  <si>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</si>
  <si>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</si>
  <si>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</si>
  <si>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</si>
  <si>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</si>
  <si>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</si>
  <si>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</si>
  <si>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</si>
  <si>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</si>
  <si>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</si>
  <si>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</si>
  <si>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</si>
  <si>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</si>
  <si>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</si>
  <si>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</si>
  <si>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</si>
  <si>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</si>
  <si>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</si>
  <si>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</si>
  <si>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</si>
  <si>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</si>
  <si>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</si>
  <si>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</si>
  <si>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</si>
  <si>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</si>
  <si>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</si>
  <si>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</si>
  <si>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</si>
  <si>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</si>
  <si>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</si>
  <si>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</si>
  <si>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</si>
  <si>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</si>
  <si>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</si>
  <si>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</si>
  <si>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</si>
  <si>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</si>
  <si>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</si>
  <si>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</si>
  <si>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</si>
  <si>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</si>
  <si>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</si>
  <si>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</si>
  <si>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</si>
  <si>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</si>
  <si>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</si>
  <si>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</si>
  <si>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</si>
  <si>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</si>
  <si>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</si>
  <si>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</si>
  <si>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</si>
  <si>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</si>
  <si>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</si>
  <si>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</si>
  <si>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</si>
  <si>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</si>
  <si>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</si>
  <si>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</si>
  <si>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</si>
  <si>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</si>
  <si>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</si>
  <si>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</si>
  <si>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</si>
  <si>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</si>
  <si>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</si>
  <si>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</si>
  <si>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</si>
  <si>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</si>
  <si>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</si>
  <si>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</si>
  <si>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</si>
  <si>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</si>
  <si>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</si>
  <si>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</si>
  <si>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</si>
  <si>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</si>
  <si>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</si>
  <si>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</si>
  <si>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</si>
  <si>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</si>
  <si>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</si>
  <si>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</si>
  <si>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</si>
  <si>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</si>
  <si>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</si>
  <si>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</si>
  <si>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</si>
  <si>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</si>
  <si>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</si>
  <si>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</si>
  <si>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</si>
  <si>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</si>
  <si>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</si>
  <si>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</si>
  <si>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</si>
  <si>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</si>
  <si>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</si>
  <si>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</si>
  <si>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</si>
  <si>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</si>
  <si>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</si>
  <si>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</si>
  <si>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</si>
  <si>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</si>
  <si>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</si>
  <si>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</si>
  <si>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</si>
  <si>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</si>
  <si>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</si>
  <si>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</si>
  <si>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</si>
  <si>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</si>
  <si>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</si>
  <si>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</si>
  <si>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</si>
  <si>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</si>
  <si>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</si>
  <si>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</si>
  <si>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</si>
  <si>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</si>
  <si>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</si>
  <si>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</si>
  <si>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</si>
  <si>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</si>
  <si>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</si>
  <si>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</si>
  <si>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</si>
  <si>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</si>
  <si>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</si>
  <si>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</si>
  <si>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</si>
  <si>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</si>
  <si>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</si>
  <si>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</si>
  <si>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</si>
  <si>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</si>
  <si>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</si>
  <si>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</si>
  <si>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</si>
  <si>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</si>
  <si>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</si>
  <si>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</si>
  <si>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</si>
  <si>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</si>
  <si>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</si>
  <si>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</si>
  <si>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</si>
  <si>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</si>
  <si>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</si>
  <si>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</si>
  <si>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</si>
  <si>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</si>
  <si>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</si>
  <si>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</si>
  <si>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</si>
  <si>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</si>
  <si>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</si>
  <si>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</si>
  <si>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</si>
  <si>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</si>
  <si>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</si>
  <si>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</si>
  <si>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</si>
  <si>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</si>
  <si>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</si>
  <si>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</si>
  <si>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</si>
  <si>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</si>
  <si>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</si>
  <si>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</si>
  <si>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</si>
  <si>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</si>
  <si>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</si>
  <si>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</si>
  <si>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</si>
  <si>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</si>
  <si>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</si>
  <si>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</si>
  <si>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</si>
  <si>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</si>
  <si>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</si>
  <si>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</si>
  <si>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</si>
  <si>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</si>
  <si>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</si>
  <si>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</si>
  <si>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</si>
  <si>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</si>
  <si>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</si>
  <si>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</si>
  <si>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</si>
  <si>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</si>
  <si>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</si>
  <si>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</si>
  <si>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</si>
  <si>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</si>
  <si>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</si>
  <si>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</si>
  <si>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</si>
  <si>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</si>
  <si>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</si>
  <si>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</si>
  <si>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</si>
  <si>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</si>
  <si>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</si>
  <si>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</si>
  <si>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</si>
  <si>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</si>
  <si>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</si>
  <si>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</si>
  <si>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</si>
  <si>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</si>
  <si>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</si>
  <si>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</si>
  <si>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</si>
  <si>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</si>
  <si>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</si>
  <si>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</si>
  <si>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</si>
  <si>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</si>
  <si>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</si>
  <si>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</si>
  <si>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</si>
  <si>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</si>
  <si>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</si>
  <si>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</si>
  <si>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</si>
  <si>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</si>
  <si>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</si>
  <si>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</si>
  <si>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</si>
  <si>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</si>
  <si>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</si>
  <si>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</si>
  <si>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</si>
  <si>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</si>
  <si>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</si>
  <si>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</si>
  <si>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</si>
  <si>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</si>
  <si>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</si>
  <si>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</si>
  <si>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</si>
  <si>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</si>
  <si>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</si>
  <si>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</si>
  <si>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</si>
  <si>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</si>
  <si>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</si>
  <si>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</si>
  <si>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</si>
  <si>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</si>
  <si>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</si>
  <si>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</si>
  <si>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</si>
  <si>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</si>
  <si>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</si>
  <si>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</si>
  <si>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</si>
  <si>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</si>
  <si>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</si>
  <si>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</si>
  <si>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</si>
  <si>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</si>
  <si>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</si>
  <si>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</si>
  <si>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</si>
  <si>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</si>
  <si>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</si>
  <si>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</si>
  <si>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</si>
  <si>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</si>
  <si>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</si>
  <si>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</si>
  <si>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</si>
  <si>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</si>
  <si>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</si>
  <si>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</si>
  <si>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</si>
  <si>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</si>
  <si>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</si>
  <si>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</si>
  <si>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</si>
  <si>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</si>
  <si>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</si>
  <si>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</si>
  <si>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</si>
  <si>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</si>
  <si>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</si>
  <si>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</si>
  <si>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</si>
  <si>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</si>
  <si>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</si>
  <si>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</si>
  <si>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</si>
  <si>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</si>
  <si>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</si>
  <si>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</si>
  <si>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</si>
  <si>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</si>
  <si>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</si>
  <si>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</si>
  <si>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</si>
  <si>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</si>
  <si>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</si>
  <si>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</si>
  <si>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</si>
  <si>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</si>
  <si>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</si>
  <si>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</si>
  <si>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</si>
  <si>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</si>
  <si>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</si>
  <si>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</si>
  <si>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</si>
  <si>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</si>
  <si>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</si>
  <si>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</si>
  <si>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</si>
  <si>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</si>
  <si>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</si>
  <si>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</si>
  <si>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</si>
  <si>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</si>
  <si>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</si>
  <si>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</si>
  <si>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</si>
  <si>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</si>
  <si>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</si>
  <si>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</si>
  <si>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</si>
  <si>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</si>
  <si>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</si>
  <si>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</si>
  <si>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</si>
  <si>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</si>
  <si>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</si>
  <si>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</si>
  <si>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</si>
  <si>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</si>
  <si>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</si>
  <si>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</si>
  <si>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</si>
  <si>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</si>
  <si>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</si>
  <si>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</si>
  <si>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</si>
  <si>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</si>
  <si>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</si>
  <si>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</si>
  <si>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</si>
  <si>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</si>
  <si>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</si>
  <si>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</si>
  <si>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</si>
  <si>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</si>
  <si>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</si>
  <si>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</si>
  <si>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</si>
  <si>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</si>
  <si>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</si>
  <si>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</si>
  <si>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</si>
  <si>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</si>
  <si>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</si>
  <si>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</si>
  <si>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</si>
  <si>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</si>
  <si>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</si>
  <si>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</si>
  <si>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</si>
  <si>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</si>
  <si>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</si>
  <si>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</si>
  <si>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</si>
  <si>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</si>
  <si>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</si>
  <si>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</si>
  <si>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</si>
  <si>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</si>
  <si>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</si>
  <si>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</si>
  <si>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</si>
  <si>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</si>
  <si>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</si>
  <si>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</si>
  <si>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</si>
  <si>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</si>
  <si>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</si>
  <si>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</si>
  <si>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</si>
  <si>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</si>
  <si>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</si>
  <si>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</si>
  <si>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</si>
  <si>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</si>
  <si>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</si>
  <si>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</si>
  <si>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</si>
  <si>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</si>
  <si>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</si>
  <si>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</si>
  <si>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</si>
  <si>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</si>
  <si>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</si>
  <si>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</si>
  <si>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</si>
  <si>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</si>
  <si>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</si>
  <si>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</si>
  <si>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</si>
  <si>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</si>
  <si>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</si>
  <si>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</si>
  <si>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</si>
  <si>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</si>
  <si>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</si>
  <si>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</si>
  <si>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</si>
  <si>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</si>
  <si>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</si>
  <si>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</si>
  <si>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</si>
  <si>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</si>
  <si>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</si>
  <si>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</si>
  <si>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</si>
  <si>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</si>
  <si>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</si>
  <si>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</si>
  <si>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</si>
  <si>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</si>
  <si>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</si>
  <si>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</si>
  <si>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</si>
  <si>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</si>
  <si>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</si>
  <si>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</si>
  <si>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</si>
  <si>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</si>
  <si>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</si>
  <si>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</si>
  <si>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</si>
  <si>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</si>
  <si>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</si>
  <si>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</si>
  <si>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</si>
  <si>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</si>
  <si>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</si>
  <si>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</si>
  <si>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</si>
  <si>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</si>
  <si>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</si>
  <si>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</si>
  <si>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</si>
  <si>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</si>
  <si>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</si>
  <si>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</si>
  <si>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</si>
  <si>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</si>
  <si>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</si>
  <si>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</si>
  <si>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</si>
  <si>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</si>
  <si>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</si>
  <si>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</si>
  <si>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</si>
  <si>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</si>
  <si>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</si>
  <si>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</si>
  <si>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</si>
  <si>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</si>
  <si>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</si>
  <si>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</si>
  <si>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</si>
  <si>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</si>
  <si>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</si>
  <si>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</si>
  <si>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</si>
  <si>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</si>
  <si>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</si>
  <si>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</si>
  <si>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</si>
  <si>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</si>
  <si>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</si>
  <si>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</si>
  <si>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</si>
  <si>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</si>
  <si>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</si>
  <si>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</si>
  <si>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</si>
  <si>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</si>
  <si>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</si>
  <si>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</si>
  <si>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</si>
  <si>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</si>
  <si>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</si>
  <si>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</si>
  <si>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</si>
  <si>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</si>
  <si>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</si>
  <si>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</si>
  <si>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</si>
  <si>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</si>
  <si>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</si>
  <si>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</si>
  <si>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</si>
  <si>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</si>
  <si>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</si>
  <si>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</si>
  <si>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</si>
  <si>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</si>
  <si>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</si>
  <si>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</si>
  <si>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</si>
  <si>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</si>
  <si>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</si>
  <si>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</si>
  <si>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</si>
  <si>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</si>
  <si>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</si>
  <si>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</si>
  <si>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</si>
  <si>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</si>
  <si>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</si>
  <si>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</si>
  <si>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</si>
  <si>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</si>
  <si>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</si>
  <si>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</si>
  <si>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</si>
  <si>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</si>
  <si>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</si>
  <si>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</si>
  <si>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</si>
  <si>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</si>
  <si>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</si>
  <si>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</si>
  <si>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</si>
  <si>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</si>
  <si>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</si>
  <si>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</si>
  <si>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</si>
  <si>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</si>
  <si>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</si>
  <si>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</si>
  <si>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</si>
  <si>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</si>
  <si>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</si>
  <si>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</si>
  <si>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</si>
  <si>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</si>
  <si>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</si>
  <si>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</si>
  <si>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</si>
  <si>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</si>
  <si>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</si>
  <si>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</si>
  <si>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</si>
  <si>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</si>
  <si>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</si>
  <si>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</si>
  <si>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</si>
  <si>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</si>
  <si>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</si>
  <si>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</si>
  <si>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</si>
  <si>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</si>
  <si>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</si>
  <si>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</si>
  <si>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</si>
  <si>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</si>
  <si>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</si>
  <si>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</si>
  <si>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</si>
  <si>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</si>
  <si>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</si>
  <si>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</si>
  <si>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</si>
  <si>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</si>
  <si>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</si>
  <si>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</si>
  <si>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</si>
  <si>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</si>
  <si>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</si>
  <si>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</si>
  <si>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</si>
  <si>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</si>
  <si>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</si>
  <si>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</si>
  <si>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</si>
  <si>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</si>
  <si>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</si>
  <si>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</si>
  <si>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</si>
  <si>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</si>
  <si>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</si>
  <si>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</si>
  <si>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</si>
  <si>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</si>
  <si>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</si>
  <si>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</si>
  <si>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</si>
  <si>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</si>
  <si>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</si>
  <si>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</si>
  <si>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</si>
  <si>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</si>
  <si>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</si>
  <si>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</si>
  <si>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</si>
  <si>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</si>
  <si>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</si>
  <si>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</si>
  <si>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</si>
  <si>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</si>
  <si>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</si>
  <si>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</si>
  <si>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</si>
  <si>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</si>
  <si>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</si>
  <si>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</si>
  <si>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</si>
  <si>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</si>
  <si>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</si>
  <si>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</si>
  <si>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</si>
  <si>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</si>
  <si>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</si>
  <si>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</si>
  <si>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</si>
  <si>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</si>
  <si>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</si>
  <si>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</si>
  <si>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</si>
  <si>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</si>
  <si>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</si>
  <si>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</si>
  <si>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</si>
  <si>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</si>
  <si>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</si>
  <si>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</si>
  <si>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</si>
  <si>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</si>
  <si>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</si>
  <si>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</si>
  <si>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</si>
  <si>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</si>
  <si>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</si>
  <si>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</si>
  <si>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</si>
  <si>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</si>
  <si>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</si>
  <si>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</si>
  <si>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</si>
  <si>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</si>
  <si>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</si>
  <si>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</si>
  <si>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</si>
  <si>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</si>
  <si>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</si>
  <si>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</si>
  <si>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</si>
  <si>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</si>
  <si>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</si>
  <si>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</si>
  <si>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</si>
  <si>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</si>
  <si>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</si>
  <si>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</si>
  <si>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</si>
  <si>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</si>
  <si>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</si>
  <si>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</si>
  <si>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</si>
  <si>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</si>
  <si>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</si>
  <si>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</si>
  <si>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</si>
  <si>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</si>
  <si>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</si>
  <si>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</si>
  <si>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</si>
  <si>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</si>
  <si>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</si>
  <si>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</si>
  <si>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</si>
  <si>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</si>
  <si>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</si>
  <si>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</si>
  <si>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</si>
  <si>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</si>
  <si>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</si>
  <si>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</si>
  <si>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</si>
  <si>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</si>
  <si>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</si>
  <si>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</si>
  <si>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</si>
  <si>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</si>
  <si>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</si>
  <si>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</si>
  <si>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</si>
  <si>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</si>
  <si>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</si>
  <si>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</si>
  <si>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</si>
  <si>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</si>
  <si>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</si>
  <si>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</si>
  <si>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</si>
  <si>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</si>
  <si>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</si>
  <si>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</si>
  <si>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</si>
  <si>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</si>
  <si>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</si>
  <si>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</si>
  <si>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</si>
  <si>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</si>
  <si>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</si>
  <si>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</si>
  <si>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</si>
  <si>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</si>
  <si>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</si>
  <si>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</si>
  <si>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</si>
  <si>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</si>
  <si>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</si>
  <si>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</si>
  <si>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</si>
  <si>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</si>
  <si>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</si>
  <si>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</si>
  <si>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</si>
  <si>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</si>
  <si>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</si>
  <si>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</si>
  <si>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</si>
  <si>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</si>
  <si>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</si>
  <si>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</si>
  <si>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</si>
  <si>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</si>
  <si>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</si>
  <si>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</si>
  <si>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</si>
  <si>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</si>
  <si>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</si>
  <si>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</si>
  <si>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</si>
  <si>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</si>
  <si>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</si>
  <si>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</si>
  <si>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</si>
  <si>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</si>
  <si>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</si>
  <si>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</si>
  <si>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</si>
  <si>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</si>
  <si>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</si>
  <si>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</si>
  <si>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</si>
  <si>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</si>
  <si>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</si>
  <si>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</si>
  <si>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</si>
  <si>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</si>
  <si>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</si>
  <si>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</si>
  <si>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</si>
  <si>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</si>
  <si>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</si>
  <si>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</si>
  <si>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</si>
  <si>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</si>
  <si>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</si>
  <si>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</si>
  <si>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</si>
  <si>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</si>
  <si>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</si>
  <si>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</si>
  <si>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</si>
  <si>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</si>
  <si>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</si>
  <si>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</si>
  <si>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</si>
  <si>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</si>
  <si>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</si>
  <si>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</si>
  <si>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</si>
  <si>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</si>
  <si>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</si>
  <si>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</si>
  <si>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</si>
  <si>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</si>
  <si>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</si>
  <si>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</si>
  <si>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</si>
  <si>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</si>
  <si>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</si>
  <si>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</si>
  <si>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</si>
  <si>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</si>
  <si>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</si>
  <si>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</si>
  <si>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</si>
  <si>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</si>
  <si>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</si>
  <si>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</si>
  <si>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</si>
  <si>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</si>
  <si>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</si>
  <si>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</si>
  <si>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</si>
  <si>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</si>
  <si>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</si>
  <si>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</si>
  <si>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</si>
  <si>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</si>
  <si>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</si>
  <si>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</si>
  <si>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</si>
  <si>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</si>
  <si>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</si>
  <si>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</si>
  <si>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</si>
  <si>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</si>
  <si>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</si>
  <si>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</si>
  <si>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</si>
  <si>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</si>
  <si>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</si>
  <si>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</si>
  <si>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</si>
  <si>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</si>
  <si>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</si>
  <si>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</si>
  <si>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</si>
  <si>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</si>
  <si>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</si>
  <si>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</si>
  <si>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</si>
  <si>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</si>
  <si>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</si>
  <si>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</si>
  <si>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</si>
  <si>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</si>
  <si>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</si>
  <si>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</si>
  <si>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</si>
  <si>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</si>
  <si>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</si>
  <si>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</si>
  <si>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</si>
  <si>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</si>
  <si>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</si>
  <si>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</si>
  <si>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</si>
  <si>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</si>
  <si>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</si>
  <si>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</si>
  <si>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</si>
  <si>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</si>
  <si>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</si>
  <si>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</si>
  <si>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</si>
  <si>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</si>
  <si>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</si>
  <si>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</si>
  <si>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</si>
  <si>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</si>
  <si>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</si>
  <si>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</si>
  <si>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</si>
  <si>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</si>
  <si>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</si>
  <si>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</si>
  <si>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</si>
  <si>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</si>
  <si>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</si>
  <si>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</si>
  <si>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</si>
  <si>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</si>
  <si>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</si>
  <si>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</si>
  <si>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</si>
  <si>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</si>
  <si>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</si>
  <si>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</si>
  <si>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</si>
  <si>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</si>
  <si>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</si>
  <si>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</si>
  <si>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</si>
  <si>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</si>
  <si>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</si>
  <si>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</si>
  <si>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</si>
  <si>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</si>
  <si>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</si>
  <si>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</si>
  <si>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</si>
  <si>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</si>
  <si>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</si>
  <si>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</si>
  <si>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</si>
  <si>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</si>
  <si>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</si>
  <si>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</si>
  <si>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</si>
  <si>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</si>
  <si>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</si>
  <si>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</si>
  <si>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</si>
  <si>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</si>
  <si>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</si>
  <si>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</si>
  <si>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</si>
  <si>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</si>
  <si>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</si>
  <si>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</si>
  <si>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</si>
  <si>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</si>
  <si>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</si>
  <si>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</si>
  <si>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</si>
  <si>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</si>
  <si>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</si>
  <si>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</si>
  <si>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</si>
  <si>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</si>
  <si>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</si>
  <si>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</si>
  <si>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</si>
  <si>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</si>
  <si>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</si>
  <si>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</si>
  <si>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</si>
  <si>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</si>
  <si>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</si>
  <si>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</si>
  <si>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</si>
  <si>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</si>
  <si>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</si>
  <si>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</si>
  <si>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</si>
  <si>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</si>
  <si>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</si>
  <si>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</si>
  <si>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</si>
  <si>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</si>
  <si>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</si>
  <si>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</si>
  <si>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</si>
  <si>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</si>
  <si>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</si>
  <si>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</si>
  <si>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</si>
  <si>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</si>
  <si>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</si>
  <si>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</si>
  <si>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</si>
  <si>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</si>
  <si>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</si>
  <si>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</si>
  <si>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</si>
  <si>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</si>
  <si>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</si>
  <si>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</si>
  <si>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</si>
  <si>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</si>
  <si>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</si>
  <si>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</si>
  <si>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</si>
  <si>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</si>
  <si>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</si>
  <si>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</si>
  <si>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</si>
  <si>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</si>
  <si>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</si>
  <si>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</si>
  <si>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</si>
  <si>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</si>
  <si>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</si>
  <si>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</si>
  <si>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</si>
  <si>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</si>
  <si>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</si>
  <si>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</si>
  <si>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</si>
  <si>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</si>
  <si>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</si>
  <si>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</si>
  <si>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</si>
  <si>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</si>
  <si>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</si>
  <si>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</si>
  <si>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</si>
  <si>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</si>
  <si>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</si>
  <si>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</si>
  <si>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</si>
  <si>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</si>
  <si>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</si>
  <si>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</si>
  <si>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</si>
  <si>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</si>
  <si>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</si>
  <si>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</si>
  <si>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</si>
  <si>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</si>
  <si>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</si>
  <si>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</si>
  <si>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</si>
  <si>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</si>
  <si>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</si>
  <si>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</si>
  <si>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</si>
  <si>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</si>
  <si>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</si>
  <si>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</si>
  <si>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</si>
  <si>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</si>
  <si>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</si>
  <si>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</si>
  <si>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</si>
  <si>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</si>
  <si>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</si>
  <si>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</si>
  <si>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</si>
  <si>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</si>
  <si>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</si>
  <si>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</si>
  <si>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</si>
  <si>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</si>
  <si>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</si>
  <si>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</si>
  <si>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</si>
  <si>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</si>
  <si>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</si>
  <si>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</si>
  <si>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</si>
  <si>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</si>
  <si>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</si>
  <si>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</si>
  <si>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</si>
  <si>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</si>
  <si>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</si>
  <si>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</si>
  <si>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</si>
  <si>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</si>
  <si>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</si>
  <si>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</si>
  <si>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</si>
  <si>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</si>
  <si>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</si>
  <si>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</si>
  <si>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</si>
  <si>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</si>
  <si>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</si>
  <si>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</si>
  <si>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</si>
  <si>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</si>
  <si>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</si>
  <si>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</si>
  <si>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</si>
  <si>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</si>
  <si>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</si>
  <si>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</si>
  <si>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</si>
  <si>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</si>
  <si>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</si>
  <si>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</si>
  <si>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</si>
  <si>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</si>
  <si>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</si>
  <si>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</si>
  <si>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</si>
  <si>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</si>
  <si>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</si>
  <si>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</si>
  <si>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</si>
  <si>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</si>
  <si>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</si>
  <si>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</si>
  <si>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</si>
  <si>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</si>
  <si>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</si>
  <si>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</si>
  <si>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</si>
  <si>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</si>
  <si>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</si>
  <si>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</si>
  <si>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</si>
  <si>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</si>
  <si>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</si>
  <si>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</si>
  <si>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</si>
  <si>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</si>
  <si>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</si>
  <si>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</si>
  <si>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</si>
  <si>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</si>
  <si>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</si>
  <si>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</si>
  <si>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</si>
  <si>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</si>
  <si>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</si>
  <si>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</si>
  <si>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</si>
  <si>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</si>
  <si>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</si>
  <si>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</si>
  <si>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</si>
  <si>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</si>
  <si>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</si>
  <si>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</si>
  <si>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</si>
  <si>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</si>
  <si>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</si>
  <si>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</si>
  <si>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</si>
  <si>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</si>
  <si>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</si>
  <si>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</si>
  <si>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</si>
  <si>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</si>
  <si>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</si>
  <si>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</si>
  <si>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</si>
  <si>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</si>
  <si>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</si>
  <si>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</si>
  <si>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</si>
  <si>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</si>
  <si>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</si>
  <si>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</si>
  <si>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</si>
  <si>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</si>
  <si>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</si>
  <si>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</si>
  <si>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</si>
  <si>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</si>
  <si>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</si>
  <si>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</si>
  <si>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</si>
  <si>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</si>
  <si>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</si>
  <si>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</si>
  <si>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</si>
  <si>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</si>
  <si>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</si>
  <si>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</si>
  <si>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</si>
  <si>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</si>
  <si>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</si>
  <si>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</si>
  <si>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</si>
  <si>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</si>
  <si>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</si>
  <si>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</si>
  <si>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</si>
  <si>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</si>
  <si>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</si>
  <si>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</si>
  <si>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</si>
  <si>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</si>
  <si>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</si>
  <si>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</si>
  <si>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</si>
  <si>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</si>
  <si>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</si>
  <si>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</si>
  <si>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</si>
  <si>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</si>
  <si>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</si>
  <si>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</si>
  <si>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</si>
  <si>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</si>
  <si>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</si>
  <si>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</si>
  <si>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</si>
  <si>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</si>
  <si>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</si>
  <si>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</si>
  <si>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</si>
  <si>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</si>
  <si>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</si>
  <si>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</si>
  <si>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</si>
  <si>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</si>
  <si>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</si>
  <si>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</si>
  <si>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</si>
  <si>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</si>
  <si>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</si>
  <si>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</si>
  <si>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</si>
  <si>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</si>
  <si>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</si>
  <si>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</si>
  <si>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</si>
  <si>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</si>
  <si>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</si>
  <si>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</si>
  <si>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</si>
  <si>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</si>
  <si>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</si>
  <si>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</si>
  <si>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</si>
  <si>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</si>
  <si>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</si>
  <si>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</si>
  <si>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</si>
  <si>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</si>
  <si>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</si>
  <si>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</si>
  <si>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</si>
  <si>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</si>
  <si>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</si>
  <si>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</si>
  <si>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</si>
  <si>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</si>
  <si>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</si>
  <si>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</si>
  <si>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</si>
  <si>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</si>
  <si>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</si>
  <si>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</si>
  <si>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</si>
  <si>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</si>
  <si>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</si>
  <si>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</si>
  <si>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</si>
  <si>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</si>
  <si>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</si>
  <si>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</si>
  <si>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</si>
  <si>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</si>
  <si>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</si>
  <si>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</si>
  <si>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</si>
  <si>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</si>
  <si>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</si>
  <si>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</si>
  <si>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</si>
  <si>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</si>
  <si>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</si>
  <si>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</si>
  <si>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</si>
  <si>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</si>
  <si>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</si>
  <si>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</si>
  <si>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</si>
  <si>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</si>
  <si>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</si>
  <si>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</si>
  <si>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</si>
  <si>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</si>
  <si>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</si>
  <si>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</si>
  <si>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</si>
  <si>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</si>
  <si>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</si>
  <si>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</si>
  <si>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</si>
  <si>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</si>
  <si>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</si>
  <si>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</si>
  <si>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</si>
  <si>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</si>
  <si>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</si>
  <si>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</si>
  <si>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</si>
  <si>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</si>
  <si>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</si>
  <si>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</si>
  <si>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</si>
  <si>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</si>
  <si>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</si>
  <si>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</si>
  <si>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</si>
  <si>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</si>
  <si>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</si>
  <si>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</si>
  <si>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</si>
  <si>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</si>
  <si>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</si>
  <si>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</si>
  <si>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</si>
  <si>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</si>
  <si>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</si>
  <si>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</si>
  <si>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</si>
  <si>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</si>
  <si>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</si>
  <si>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</si>
  <si>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</si>
  <si>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</si>
  <si>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</si>
  <si>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</si>
  <si>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</si>
  <si>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</si>
  <si>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</si>
  <si>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</si>
  <si>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</si>
  <si>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</si>
  <si>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</si>
  <si>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</si>
  <si>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</si>
  <si>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</si>
  <si>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</si>
  <si>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</si>
  <si>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</si>
  <si>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</si>
  <si>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</si>
  <si>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</si>
  <si>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</si>
  <si>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</si>
  <si>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</si>
  <si>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</si>
  <si>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</si>
  <si>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</si>
  <si>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</si>
  <si>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</si>
  <si>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</si>
  <si>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</si>
  <si>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</si>
  <si>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</si>
  <si>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</si>
  <si>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</si>
  <si>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</si>
  <si>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</si>
  <si>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</si>
  <si>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</si>
  <si>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</si>
  <si>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</si>
  <si>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</si>
  <si>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</si>
  <si>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</si>
  <si>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</si>
  <si>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</si>
  <si>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</si>
  <si>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</si>
  <si>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</si>
  <si>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</si>
  <si>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</si>
  <si>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</si>
  <si>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</si>
  <si>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</si>
  <si>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</si>
  <si>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</si>
  <si>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</si>
  <si>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</si>
  <si>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</si>
  <si>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</si>
  <si>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</si>
  <si>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</si>
  <si>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</si>
  <si>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</si>
  <si>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</si>
  <si>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</si>
  <si>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</si>
  <si>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</si>
  <si>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</si>
  <si>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</si>
  <si>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</si>
  <si>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</si>
  <si>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</si>
  <si>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</si>
  <si>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</si>
  <si>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</si>
  <si>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</si>
  <si>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</si>
  <si>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</si>
  <si>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</si>
  <si>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</si>
  <si>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</si>
  <si>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</si>
  <si>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</si>
  <si>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</si>
  <si>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</si>
  <si>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</si>
  <si>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</si>
  <si>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</si>
  <si>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</si>
  <si>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</si>
  <si>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</si>
  <si>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</si>
  <si>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</si>
  <si>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</si>
  <si>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</si>
  <si>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</si>
  <si>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</si>
  <si>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</si>
  <si>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</si>
  <si>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</si>
  <si>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</si>
  <si>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</si>
  <si>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</si>
  <si>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</si>
  <si>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</si>
  <si>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</si>
  <si>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</si>
  <si>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</si>
  <si>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</si>
  <si>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</si>
  <si>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</si>
  <si>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</si>
  <si>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</si>
  <si>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</si>
  <si>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</si>
  <si>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</si>
  <si>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</si>
  <si>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</si>
  <si>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</si>
  <si>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</si>
  <si>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</si>
  <si>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</si>
  <si>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</si>
  <si>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</si>
  <si>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</si>
  <si>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</si>
  <si>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</si>
  <si>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</si>
  <si>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</si>
  <si>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</si>
  <si>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</si>
  <si>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</si>
  <si>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</si>
  <si>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</si>
  <si>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</si>
  <si>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</si>
  <si>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</si>
  <si>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</si>
  <si>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</si>
  <si>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</si>
  <si>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</si>
  <si>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</si>
  <si>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</si>
  <si>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</si>
  <si>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</si>
  <si>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</si>
  <si>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</si>
  <si>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</si>
  <si>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</si>
  <si>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</si>
  <si>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</si>
  <si>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</si>
  <si>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</si>
  <si>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</si>
  <si>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</si>
  <si>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</si>
  <si>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</si>
  <si>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</si>
  <si>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</si>
  <si>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</si>
  <si>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</si>
  <si>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</si>
  <si>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</si>
  <si>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</si>
  <si>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</si>
  <si>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</si>
  <si>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</si>
  <si>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</si>
  <si>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</si>
  <si>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</si>
  <si>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</si>
  <si>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</si>
  <si>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</si>
  <si>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</si>
  <si>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</si>
  <si>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</si>
  <si>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</si>
  <si>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</si>
  <si>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</si>
  <si>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</si>
  <si>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</si>
  <si>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</si>
  <si>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</si>
  <si>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</si>
  <si>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</si>
  <si>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</si>
  <si>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</si>
  <si>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</si>
  <si>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</si>
  <si>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</si>
  <si>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</si>
  <si>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</si>
  <si>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</si>
  <si>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</si>
  <si>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</si>
  <si>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</si>
  <si>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</si>
  <si>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</si>
  <si>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</si>
  <si>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</si>
  <si>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</si>
  <si>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</si>
  <si>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</si>
  <si>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</si>
  <si>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</si>
  <si>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</si>
  <si>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</si>
  <si>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</si>
  <si>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</si>
  <si>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</si>
  <si>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</si>
  <si>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</si>
  <si>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</si>
  <si>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</si>
  <si>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</si>
  <si>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</si>
  <si>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</si>
  <si>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</si>
  <si>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</si>
  <si>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</si>
  <si>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</si>
  <si>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</si>
  <si>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</si>
  <si>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</si>
  <si>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</si>
  <si>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</si>
  <si>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</si>
  <si>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</si>
  <si>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</si>
  <si>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</si>
  <si>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</si>
  <si>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</si>
  <si>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</si>
  <si>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</si>
  <si>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</si>
  <si>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</si>
  <si>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</si>
  <si>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</si>
  <si>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</si>
  <si>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</si>
  <si>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</si>
  <si>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</si>
  <si>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</si>
  <si>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</si>
  <si>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</si>
  <si>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</si>
  <si>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</si>
  <si>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</si>
  <si>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</si>
  <si>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</si>
  <si>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</si>
  <si>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</si>
  <si>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</si>
  <si>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</si>
  <si>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</si>
  <si>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</si>
  <si>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</si>
  <si>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</si>
  <si>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</si>
  <si>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</si>
  <si>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</si>
  <si>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</si>
  <si>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</si>
  <si>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</si>
  <si>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</si>
  <si>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</si>
  <si>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</si>
  <si>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</si>
  <si>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</si>
  <si>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</si>
  <si>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</si>
  <si>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</si>
  <si>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</si>
  <si>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</si>
  <si>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</si>
  <si>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</si>
  <si>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</si>
  <si>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</si>
  <si>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</si>
  <si>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</si>
  <si>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</si>
  <si>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</si>
  <si>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</si>
  <si>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</si>
  <si>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</si>
  <si>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</si>
  <si>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</si>
  <si>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</si>
  <si>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</si>
  <si>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</si>
  <si>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</si>
  <si>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</si>
  <si>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</si>
  <si>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</si>
  <si>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</si>
  <si>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</si>
  <si>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</si>
  <si>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</si>
  <si>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</si>
  <si>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</si>
  <si>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</si>
  <si>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</si>
  <si>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</si>
  <si>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</si>
  <si>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</si>
  <si>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</si>
  <si>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</si>
  <si>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</si>
  <si>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</si>
  <si>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</si>
  <si>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</si>
  <si>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</si>
  <si>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</si>
  <si>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</si>
  <si>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</si>
  <si>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</si>
  <si>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</si>
  <si>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</si>
  <si>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</si>
  <si>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</si>
  <si>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</si>
  <si>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</si>
  <si>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</si>
  <si>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</si>
  <si>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</si>
  <si>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</si>
  <si>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</si>
  <si>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</si>
  <si>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</si>
  <si>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</si>
  <si>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</si>
  <si>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</si>
  <si>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</si>
  <si>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</si>
  <si>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</si>
  <si>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</si>
  <si>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</si>
  <si>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</si>
  <si>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</si>
  <si>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</si>
  <si>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</si>
  <si>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</si>
  <si>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</si>
  <si>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</si>
  <si>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</si>
  <si>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</si>
  <si>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</si>
  <si>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</si>
  <si>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</si>
  <si>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</si>
  <si>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</si>
  <si>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</si>
  <si>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</si>
  <si>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</si>
  <si>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</si>
  <si>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</si>
  <si>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</si>
  <si>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</si>
  <si>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</si>
  <si>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</si>
  <si>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</si>
  <si>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</si>
  <si>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</si>
  <si>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</si>
  <si>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</si>
  <si>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</si>
  <si>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</si>
  <si>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</si>
  <si>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</si>
  <si>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</si>
  <si>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</si>
  <si>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</si>
  <si>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</si>
  <si>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</si>
  <si>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</si>
  <si>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</si>
  <si>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</si>
  <si>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</si>
  <si>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</si>
  <si>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</si>
  <si>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</si>
  <si>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</si>
  <si>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</si>
  <si>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</si>
  <si>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</si>
  <si>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</si>
  <si>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</si>
  <si>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</si>
  <si>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</si>
  <si>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</si>
  <si>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</si>
  <si>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</si>
  <si>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</si>
  <si>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</si>
  <si>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</si>
  <si>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</si>
  <si>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</si>
  <si>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</si>
  <si>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</si>
  <si>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</si>
  <si>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</si>
  <si>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</si>
  <si>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</si>
  <si>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</si>
  <si>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</si>
  <si>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</si>
  <si>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</si>
  <si>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</si>
  <si>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</si>
  <si>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</si>
  <si>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</si>
  <si>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</si>
  <si>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</si>
  <si>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</si>
  <si>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</si>
  <si>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</si>
  <si>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</si>
  <si>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</si>
  <si>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</si>
  <si>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</si>
  <si>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</si>
  <si>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</si>
  <si>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</si>
  <si>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</si>
  <si>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</si>
  <si>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</si>
  <si>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</si>
  <si>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</si>
  <si>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</si>
  <si>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</si>
  <si>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</si>
  <si>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</si>
  <si>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</si>
  <si>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</si>
  <si>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</si>
  <si>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</si>
  <si>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</si>
  <si>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</si>
  <si>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</si>
  <si>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</si>
  <si>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</si>
  <si>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</si>
  <si>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</si>
  <si>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</si>
  <si>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</si>
  <si>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</si>
  <si>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</si>
  <si>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</si>
  <si>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</si>
  <si>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</si>
  <si>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</si>
  <si>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</si>
  <si>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</si>
  <si>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</si>
  <si>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</si>
  <si>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</si>
  <si>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</si>
  <si>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</si>
  <si>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</si>
  <si>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</si>
  <si>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</si>
  <si>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</si>
  <si>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</si>
  <si>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</si>
  <si>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</si>
  <si>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</si>
  <si>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</si>
  <si>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</si>
  <si>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</si>
  <si>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</si>
  <si>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</si>
  <si>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</si>
  <si>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</si>
  <si>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</si>
  <si>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</si>
  <si>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</si>
  <si>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</si>
  <si>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</si>
  <si>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</si>
  <si>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</si>
  <si>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</si>
  <si>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</si>
  <si>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</si>
  <si>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</si>
  <si>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</si>
  <si>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</si>
  <si>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</si>
  <si>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</si>
  <si>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</si>
  <si>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</si>
  <si>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</si>
  <si>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</si>
  <si>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</si>
  <si>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</si>
  <si>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</si>
  <si>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</si>
  <si>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</si>
  <si>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</si>
  <si>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</si>
  <si>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</si>
  <si>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</si>
  <si>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</si>
  <si>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</si>
  <si>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</si>
  <si>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</si>
  <si>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</si>
  <si>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</si>
  <si>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</si>
  <si>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</si>
  <si>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</si>
  <si>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</si>
  <si>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</si>
  <si>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</si>
  <si>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</si>
  <si>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</si>
  <si>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</si>
  <si>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</si>
  <si>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</si>
  <si>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</si>
  <si>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</si>
  <si>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</si>
  <si>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</si>
  <si>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</si>
  <si>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</si>
  <si>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</si>
  <si>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</si>
  <si>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</si>
  <si>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</si>
  <si>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</si>
  <si>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</si>
  <si>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</si>
  <si>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</si>
  <si>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</si>
  <si>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</si>
  <si>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</si>
  <si>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</si>
  <si>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</si>
  <si>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</si>
  <si>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</si>
  <si>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</si>
  <si>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</si>
  <si>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</si>
  <si>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</si>
  <si>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</si>
  <si>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</si>
  <si>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</si>
  <si>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</si>
  <si>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</si>
  <si>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</si>
  <si>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</si>
  <si>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</si>
  <si>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</si>
  <si>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</si>
  <si>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</si>
  <si>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</si>
  <si>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</si>
  <si>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</si>
  <si>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</si>
  <si>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</si>
  <si>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</si>
  <si>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</si>
  <si>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</si>
  <si>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</si>
  <si>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</si>
  <si>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</si>
  <si>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</si>
  <si>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</si>
  <si>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</si>
  <si>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</si>
  <si>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</si>
  <si>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</si>
  <si>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</si>
  <si>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</si>
  <si>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</si>
  <si>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</si>
  <si>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</si>
  <si>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</si>
  <si>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</si>
  <si>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</si>
  <si>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</si>
  <si>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</si>
  <si>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</si>
  <si>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</si>
  <si>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</si>
  <si>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</si>
  <si>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</si>
  <si>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</si>
  <si>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</si>
  <si>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</si>
  <si>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</si>
  <si>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</si>
  <si>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</si>
  <si>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</si>
  <si>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</si>
  <si>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</si>
  <si>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</si>
  <si>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</si>
  <si>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</si>
  <si>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</si>
  <si>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</si>
  <si>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</si>
  <si>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</si>
  <si>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</si>
  <si>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</si>
  <si>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</si>
  <si>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</si>
  <si>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</si>
  <si>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</si>
  <si>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</si>
  <si>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</si>
  <si>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</si>
  <si>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</si>
  <si>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</si>
  <si>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</si>
  <si>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</si>
  <si>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</si>
  <si>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</si>
  <si>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</si>
  <si>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</si>
  <si>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</si>
  <si>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</si>
  <si>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</si>
  <si>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</si>
  <si>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</si>
  <si>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</si>
  <si>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</si>
  <si>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</si>
  <si>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</si>
  <si>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</si>
  <si>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</si>
  <si>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</si>
  <si>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</si>
  <si>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</si>
  <si>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</si>
  <si>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</si>
  <si>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</si>
  <si>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</si>
  <si>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</si>
  <si>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</si>
  <si>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</si>
  <si>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</si>
  <si>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</si>
  <si>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</si>
  <si>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</si>
  <si>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</si>
  <si>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</si>
  <si>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</si>
  <si>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</si>
  <si>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</si>
  <si>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</si>
  <si>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</si>
  <si>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</si>
  <si>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</si>
  <si>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</si>
  <si>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</si>
  <si>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</si>
  <si>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</si>
  <si>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</si>
  <si>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</si>
  <si>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</si>
  <si>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</si>
  <si>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</si>
  <si>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</si>
  <si>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</si>
  <si>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</si>
  <si>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</si>
  <si>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</si>
  <si>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</si>
  <si>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</si>
  <si>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</si>
  <si>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</si>
  <si>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</si>
  <si>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</si>
  <si>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</si>
  <si>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</si>
  <si>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</si>
  <si>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</si>
  <si>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</si>
  <si>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</si>
  <si>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</si>
  <si>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</si>
  <si>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</si>
  <si>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</si>
  <si>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</si>
  <si>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</si>
  <si>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</si>
  <si>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</si>
  <si>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</si>
  <si>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</si>
  <si>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</si>
  <si>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</si>
  <si>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</si>
  <si>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</si>
  <si>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</si>
  <si>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</si>
  <si>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</si>
  <si>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</si>
  <si>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</si>
  <si>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</si>
  <si>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</si>
  <si>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</si>
  <si>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</si>
  <si>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</si>
  <si>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</si>
  <si>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</si>
  <si>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</si>
  <si>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</si>
  <si>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</si>
  <si>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</si>
  <si>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</si>
  <si>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</si>
  <si>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</si>
  <si>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</si>
  <si>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</si>
  <si>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</si>
  <si>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</si>
  <si>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</si>
  <si>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</si>
  <si>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</si>
  <si>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</si>
  <si>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</si>
  <si>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</si>
  <si>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</si>
  <si>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</si>
  <si>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</si>
  <si>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</si>
  <si>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</si>
  <si>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</si>
  <si>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</si>
  <si>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</si>
  <si>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</si>
  <si>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</si>
  <si>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</si>
  <si>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</si>
  <si>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</si>
  <si>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</si>
  <si>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</si>
  <si>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</si>
  <si>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</si>
  <si>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</si>
  <si>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</si>
  <si>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</si>
  <si>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</si>
  <si>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</si>
  <si>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</si>
  <si>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</si>
  <si>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</si>
  <si>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</si>
  <si>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</si>
  <si>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</si>
  <si>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</si>
  <si>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</si>
  <si>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</si>
  <si>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</si>
  <si>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</si>
  <si>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</si>
  <si>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</si>
  <si>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</si>
  <si>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</si>
  <si>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</si>
  <si>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</si>
  <si>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</si>
  <si>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</si>
  <si>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</si>
  <si>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</si>
  <si>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</si>
  <si>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</si>
  <si>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</si>
  <si>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</si>
  <si>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</si>
  <si>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</si>
  <si>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</si>
  <si>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</si>
  <si>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</si>
  <si>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</si>
  <si>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</si>
  <si>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</si>
  <si>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</si>
  <si>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</si>
  <si>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</si>
  <si>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</si>
  <si>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</si>
  <si>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</si>
  <si>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</si>
  <si>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</si>
  <si>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</si>
  <si>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</si>
  <si>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</si>
  <si>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</si>
  <si>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</si>
  <si>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</si>
  <si>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</si>
  <si>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</si>
  <si>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</si>
  <si>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</si>
  <si>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</si>
  <si>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</si>
  <si>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</si>
  <si>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</si>
  <si>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</si>
  <si>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</si>
  <si>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</si>
  <si>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</si>
  <si>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</si>
  <si>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</si>
  <si>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</si>
  <si>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</si>
  <si>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</si>
  <si>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</si>
  <si>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</si>
  <si>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</si>
  <si>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</si>
  <si>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</si>
  <si>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</si>
  <si>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</si>
  <si>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</si>
  <si>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</si>
  <si>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</si>
  <si>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</si>
  <si>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</si>
  <si>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</si>
  <si>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</si>
  <si>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</si>
  <si>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</si>
  <si>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</si>
  <si>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</si>
  <si>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</si>
  <si>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</si>
  <si>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</si>
  <si>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</si>
  <si>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</si>
  <si>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</si>
  <si>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</si>
  <si>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</si>
  <si>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</si>
  <si>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</si>
  <si>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</si>
  <si>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</si>
  <si>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</si>
  <si>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</si>
  <si>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</si>
  <si>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</si>
  <si>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</si>
  <si>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</si>
  <si>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</si>
  <si>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</si>
  <si>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</si>
  <si>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</si>
  <si>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</si>
  <si>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</si>
  <si>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</si>
  <si>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</si>
  <si>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</si>
  <si>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</si>
  <si>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</si>
  <si>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</si>
  <si>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</si>
  <si>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</si>
  <si>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</si>
  <si>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</si>
  <si>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</si>
  <si>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</si>
  <si>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</si>
  <si>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</si>
  <si>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</si>
  <si>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</si>
  <si>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</si>
  <si>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</si>
  <si>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</si>
  <si>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</si>
  <si>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</si>
  <si>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</si>
  <si>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</si>
  <si>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</si>
  <si>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</si>
  <si>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</si>
  <si>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</si>
  <si>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</si>
  <si>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</si>
  <si>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</si>
  <si>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</si>
  <si>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</si>
  <si>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</si>
  <si>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</si>
  <si>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</si>
  <si>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</si>
  <si>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</si>
  <si>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</si>
  <si>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</si>
  <si>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</si>
  <si>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</si>
  <si>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</si>
  <si>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</si>
  <si>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</si>
  <si>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</si>
  <si>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</si>
  <si>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</si>
  <si>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</si>
  <si>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</si>
  <si>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</si>
  <si>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</si>
  <si>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</si>
  <si>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</si>
  <si>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</si>
  <si>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</si>
  <si>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</si>
  <si>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</si>
  <si>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</si>
  <si>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</si>
  <si>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</si>
  <si>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</si>
  <si>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</si>
  <si>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</si>
  <si>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</si>
  <si>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</si>
  <si>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</si>
  <si>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</si>
  <si>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</si>
  <si>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</si>
  <si>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</si>
  <si>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</si>
  <si>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</si>
  <si>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</si>
  <si>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</si>
  <si>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</si>
  <si>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</si>
  <si>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</si>
  <si>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</si>
  <si>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</si>
  <si>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</si>
  <si>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</si>
  <si>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</si>
  <si>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</si>
  <si>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</si>
  <si>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</si>
  <si>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</si>
  <si>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</si>
  <si>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</si>
  <si>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</si>
  <si>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</si>
  <si>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</si>
  <si>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</si>
  <si>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</si>
  <si>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</si>
  <si>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</si>
  <si>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</si>
  <si>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</si>
  <si>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</si>
  <si>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</si>
  <si>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</si>
  <si>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</si>
  <si>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</si>
  <si>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</si>
  <si>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</si>
  <si>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</si>
  <si>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</si>
  <si>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</si>
  <si>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</si>
  <si>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</si>
  <si>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</si>
  <si>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</si>
  <si>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</si>
  <si>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</si>
  <si>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</si>
  <si>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</si>
  <si>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</si>
  <si>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</si>
  <si>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</si>
  <si>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</si>
  <si>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</si>
  <si>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</si>
  <si>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</si>
  <si>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</si>
  <si>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</si>
  <si>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</si>
  <si>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</si>
  <si>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</si>
  <si>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</si>
  <si>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</si>
  <si>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</si>
  <si>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</si>
  <si>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</si>
  <si>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</si>
  <si>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</si>
  <si>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</si>
  <si>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</si>
  <si>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</si>
  <si>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</si>
  <si>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</si>
  <si>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</si>
  <si>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</si>
  <si>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</si>
  <si>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</si>
  <si>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</si>
  <si>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</si>
  <si>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</si>
  <si>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</si>
  <si>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</si>
  <si>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</si>
  <si>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</si>
  <si>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</si>
  <si>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</si>
  <si>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</si>
  <si>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</si>
  <si>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</si>
  <si>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</si>
  <si>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</si>
  <si>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</si>
  <si>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</si>
  <si>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</si>
  <si>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</si>
  <si>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</si>
  <si>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</si>
  <si>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</si>
  <si>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</si>
  <si>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</si>
  <si>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</si>
  <si>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</si>
  <si>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</si>
  <si>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</si>
  <si>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</si>
  <si>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</si>
  <si>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</si>
  <si>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</si>
  <si>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</si>
  <si>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</si>
  <si>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</si>
  <si>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</si>
  <si>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</si>
  <si>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</si>
  <si>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</si>
  <si>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</si>
  <si>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</si>
  <si>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</si>
  <si>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</si>
  <si>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</si>
  <si>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</si>
  <si>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</si>
  <si>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</si>
  <si>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</si>
  <si>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</si>
  <si>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</si>
  <si>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</si>
  <si>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</si>
  <si>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</si>
  <si>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</si>
  <si>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</si>
  <si>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</si>
  <si>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</si>
  <si>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</si>
  <si>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</si>
  <si>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</si>
  <si>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</si>
  <si>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</si>
  <si>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</si>
  <si>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</si>
  <si>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</si>
  <si>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</si>
  <si>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</si>
  <si>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</si>
  <si>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</si>
  <si>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</si>
  <si>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</si>
  <si>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</si>
  <si>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</si>
  <si>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</si>
  <si>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</si>
  <si>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</si>
  <si>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</si>
  <si>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</si>
  <si>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</si>
  <si>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</si>
  <si>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</si>
  <si>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</si>
  <si>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</si>
  <si>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</si>
  <si>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</si>
  <si>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</si>
  <si>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</si>
  <si>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</si>
  <si>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</si>
  <si>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</si>
  <si>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</si>
  <si>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</si>
  <si>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</si>
  <si>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</si>
  <si>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</si>
  <si>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</si>
  <si>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</si>
  <si>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</si>
  <si>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</si>
  <si>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</si>
  <si>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</si>
  <si>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</si>
  <si>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</si>
  <si>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</si>
  <si>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</si>
  <si>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</si>
  <si>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</si>
  <si>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</si>
  <si>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</si>
  <si>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</si>
  <si>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</si>
  <si>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</si>
  <si>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</si>
  <si>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</si>
  <si>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</si>
  <si>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</si>
  <si>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</si>
  <si>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</si>
  <si>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</si>
  <si>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</si>
  <si>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</si>
  <si>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</si>
  <si>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</si>
  <si>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</si>
  <si>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</si>
  <si>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</si>
  <si>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</si>
  <si>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</si>
  <si>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</si>
  <si>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</si>
  <si>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</si>
  <si>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</si>
  <si>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</si>
  <si>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</si>
  <si>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</si>
  <si>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</si>
  <si>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</si>
  <si>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</si>
  <si>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</si>
  <si>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</si>
  <si>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</si>
  <si>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</si>
  <si>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</si>
  <si>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</si>
  <si>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</si>
  <si>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</si>
  <si>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</si>
  <si>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</si>
  <si>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</si>
  <si>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</si>
  <si>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</si>
  <si>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</si>
  <si>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</si>
  <si>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</si>
  <si>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</si>
  <si>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</si>
  <si>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</si>
  <si>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</si>
  <si>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</si>
  <si>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</si>
  <si>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</si>
  <si>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</si>
  <si>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</si>
  <si>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</si>
  <si>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</si>
  <si>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</si>
  <si>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</si>
  <si>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</si>
  <si>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</si>
  <si>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</si>
  <si>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</si>
  <si>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</si>
  <si>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</si>
  <si>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</si>
  <si>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</si>
  <si>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</si>
  <si>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</si>
  <si>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</si>
  <si>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</si>
  <si>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</si>
  <si>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</si>
  <si>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</si>
  <si>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</si>
  <si>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</si>
  <si>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</si>
  <si>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</si>
  <si>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</si>
  <si>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</si>
  <si>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</si>
  <si>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</si>
  <si>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</si>
  <si>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</si>
  <si>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</si>
  <si>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</si>
  <si>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</si>
  <si>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</si>
  <si>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</si>
  <si>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</si>
  <si>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</si>
  <si>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</si>
  <si>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</si>
  <si>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</si>
  <si>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</si>
  <si>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</si>
  <si>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</si>
  <si>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</si>
  <si>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</si>
  <si>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</si>
  <si>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</si>
  <si>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</si>
  <si>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</si>
  <si>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</si>
  <si>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</si>
  <si>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</si>
  <si>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</si>
  <si>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</si>
  <si>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</si>
  <si>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</si>
  <si>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</si>
  <si>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</si>
  <si>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</si>
  <si>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</si>
  <si>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</si>
  <si>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</si>
  <si>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</si>
  <si>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</si>
  <si>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</si>
  <si>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</si>
  <si>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</si>
  <si>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</si>
  <si>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</si>
  <si>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</si>
  <si>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</si>
  <si>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</si>
  <si>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</si>
  <si>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</si>
  <si>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</si>
  <si>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</si>
  <si>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</si>
  <si>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</si>
  <si>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</si>
  <si>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</si>
  <si>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</si>
  <si>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</si>
  <si>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</si>
  <si>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</si>
  <si>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</si>
  <si>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</si>
  <si>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</si>
  <si>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</si>
  <si>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</si>
  <si>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</si>
  <si>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</si>
  <si>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</si>
  <si>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</si>
  <si>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</si>
  <si>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</si>
  <si>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</si>
  <si>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</si>
  <si>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</si>
  <si>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</si>
  <si>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</si>
  <si>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</si>
  <si>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</si>
  <si>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</si>
  <si>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</si>
  <si>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</si>
  <si>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</si>
  <si>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</si>
  <si>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</si>
  <si>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</si>
  <si>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</si>
  <si>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</si>
  <si>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</si>
  <si>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</si>
  <si>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</si>
  <si>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</si>
  <si>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</si>
  <si>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</si>
  <si>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</si>
  <si>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</si>
  <si>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</si>
  <si>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</si>
  <si>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</si>
  <si>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</si>
  <si>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</si>
  <si>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</si>
  <si>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</si>
  <si>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</si>
  <si>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</si>
  <si>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</si>
  <si>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</si>
  <si>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</si>
  <si>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</si>
  <si>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</si>
  <si>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</si>
  <si>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</si>
  <si>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</si>
  <si>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</si>
  <si>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</si>
  <si>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</si>
  <si>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</si>
  <si>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</si>
  <si>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</si>
  <si>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</si>
  <si>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</si>
  <si>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</si>
  <si>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</si>
  <si>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</si>
  <si>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</si>
  <si>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</si>
  <si>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</si>
  <si>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</si>
  <si>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</si>
  <si>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</si>
  <si>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</si>
  <si>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</si>
  <si>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</si>
  <si>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</si>
  <si>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</si>
  <si>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</si>
  <si>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</si>
  <si>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</si>
  <si>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</si>
  <si>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</si>
  <si>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</si>
  <si>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</si>
  <si>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</si>
  <si>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</si>
  <si>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</si>
  <si>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</si>
  <si>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</si>
  <si>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</si>
  <si>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</si>
  <si>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</si>
  <si>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</si>
  <si>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</si>
  <si>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</si>
  <si>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</si>
  <si>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</si>
  <si>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</si>
  <si>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</si>
  <si>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</si>
  <si>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</si>
  <si>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</si>
  <si>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</si>
  <si>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</si>
  <si>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</si>
  <si>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</si>
  <si>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</si>
  <si>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</si>
  <si>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</si>
  <si>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</si>
  <si>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</si>
  <si>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</si>
  <si>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</si>
  <si>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</si>
  <si>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</si>
  <si>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</si>
  <si>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</si>
  <si>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</si>
  <si>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</si>
  <si>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</si>
  <si>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</si>
  <si>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</si>
  <si>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</si>
  <si>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</si>
  <si>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</si>
  <si>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</si>
  <si>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</si>
  <si>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</si>
  <si>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</si>
  <si>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</si>
  <si>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</si>
  <si>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</si>
  <si>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</si>
  <si>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</si>
  <si>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</si>
  <si>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</si>
  <si>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</si>
  <si>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</si>
  <si>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</si>
  <si>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</si>
  <si>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</si>
  <si>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</si>
  <si>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</si>
  <si>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</si>
  <si>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</si>
  <si>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</si>
  <si>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</si>
  <si>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</si>
  <si>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</si>
  <si>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</si>
  <si>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</si>
  <si>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</si>
  <si>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</si>
  <si>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</si>
  <si>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</si>
  <si>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</si>
  <si>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</si>
  <si>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</si>
  <si>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</si>
  <si>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</si>
  <si>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</si>
  <si>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</si>
  <si>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</si>
  <si>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</si>
  <si>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</si>
  <si>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</si>
  <si>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</si>
  <si>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</si>
  <si>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</si>
  <si>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</si>
  <si>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</si>
  <si>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</si>
  <si>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</si>
  <si>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</si>
  <si>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</si>
  <si>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</si>
  <si>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</si>
  <si>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</si>
  <si>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</si>
  <si>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</si>
  <si>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</si>
  <si>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</si>
  <si>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</si>
  <si>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</si>
  <si>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</si>
  <si>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</si>
  <si>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</si>
  <si>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</si>
  <si>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</si>
  <si>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</si>
  <si>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</si>
  <si>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</si>
  <si>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</si>
  <si>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</si>
  <si>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</si>
  <si>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</si>
  <si>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</si>
  <si>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</si>
  <si>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</si>
  <si>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</si>
  <si>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</si>
  <si>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</si>
  <si>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</si>
  <si>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</si>
  <si>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</si>
  <si>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</si>
  <si>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</si>
  <si>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</si>
  <si>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</si>
  <si>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</si>
  <si>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</si>
  <si>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</si>
  <si>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</si>
  <si>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</si>
  <si>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</si>
  <si>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</si>
  <si>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</si>
  <si>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</si>
  <si>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</si>
  <si>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</si>
  <si>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</si>
  <si>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</si>
  <si>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</si>
  <si>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</si>
  <si>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</si>
  <si>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</si>
  <si>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</si>
  <si>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</si>
  <si>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</si>
  <si>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</si>
  <si>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</si>
  <si>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</si>
  <si>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</si>
  <si>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</si>
  <si>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</si>
  <si>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</si>
  <si>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</si>
  <si>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</si>
  <si>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</si>
  <si>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</si>
  <si>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</si>
  <si>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</si>
  <si>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</si>
  <si>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</si>
  <si>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</si>
  <si>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</si>
  <si>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</si>
  <si>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</si>
  <si>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</si>
  <si>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</si>
  <si>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</si>
  <si>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</si>
  <si>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</si>
  <si>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</si>
  <si>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</si>
  <si>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</si>
  <si>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</si>
  <si>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</si>
  <si>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</si>
  <si>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</si>
  <si>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</si>
  <si>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</si>
  <si>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</si>
  <si>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</si>
  <si>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</si>
  <si>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</si>
  <si>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</si>
  <si>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</si>
  <si>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</si>
  <si>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</si>
  <si>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</si>
  <si>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</si>
  <si>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</si>
  <si>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</si>
  <si>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</si>
  <si>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</si>
  <si>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</si>
  <si>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</si>
  <si>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</si>
  <si>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</si>
  <si>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</si>
  <si>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</si>
  <si>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</si>
  <si>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</si>
  <si>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</si>
  <si>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</si>
  <si>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</si>
  <si>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</si>
  <si>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</si>
  <si>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</si>
  <si>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</si>
  <si>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</si>
  <si>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</si>
  <si>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</si>
  <si>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</si>
  <si>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</si>
  <si>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</si>
  <si>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</si>
  <si>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</si>
  <si>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</si>
  <si>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</si>
  <si>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</si>
  <si>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</si>
  <si>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</si>
  <si>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</si>
  <si>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</si>
  <si>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</si>
  <si>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</si>
  <si>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</si>
  <si>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</si>
  <si>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</si>
  <si>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</si>
  <si>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</si>
  <si>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</si>
  <si>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</si>
  <si>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</si>
  <si>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</si>
  <si>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</si>
  <si>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</si>
  <si>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</si>
  <si>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</si>
  <si>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</si>
  <si>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</si>
  <si>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</si>
  <si>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</si>
  <si>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</si>
  <si>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</si>
  <si>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</si>
  <si>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</si>
  <si>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</si>
  <si>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</si>
  <si>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</si>
  <si>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</si>
  <si>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</si>
  <si>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</si>
  <si>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</si>
  <si>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</si>
  <si>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</si>
  <si>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</si>
  <si>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</si>
  <si>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</si>
  <si>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</si>
  <si>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</si>
  <si>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</si>
  <si>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</si>
  <si>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</si>
  <si>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</si>
  <si>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</si>
  <si>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</si>
  <si>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</si>
  <si>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</si>
  <si>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</si>
  <si>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</si>
  <si>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</si>
  <si>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</si>
  <si>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</si>
  <si>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</si>
  <si>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</si>
  <si>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</si>
  <si>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</si>
  <si>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</si>
  <si>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</si>
  <si>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</si>
  <si>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</si>
  <si>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</si>
  <si>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</si>
  <si>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</si>
  <si>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</si>
  <si>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</si>
  <si>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</si>
  <si>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</si>
  <si>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</si>
  <si>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</si>
  <si>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</si>
  <si>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</si>
  <si>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</si>
  <si>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</si>
  <si>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</si>
  <si>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</si>
  <si>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</si>
  <si>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</si>
  <si>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</si>
  <si>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</si>
  <si>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</si>
  <si>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</si>
  <si>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</si>
  <si>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</si>
  <si>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</si>
  <si>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</si>
  <si>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</si>
  <si>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</si>
  <si>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</si>
  <si>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</si>
  <si>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</si>
  <si>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</si>
  <si>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</si>
  <si>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</si>
  <si>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</si>
  <si>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</si>
  <si>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</si>
  <si>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</si>
  <si>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</si>
  <si>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</si>
  <si>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</si>
  <si>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</si>
  <si>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</si>
  <si>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</si>
  <si>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</si>
  <si>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</si>
  <si>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</si>
  <si>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</si>
  <si>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</si>
  <si>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</si>
  <si>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</si>
  <si>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</si>
  <si>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</si>
  <si>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</si>
  <si>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</si>
  <si>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</si>
  <si>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</si>
  <si>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</si>
  <si>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</si>
  <si>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</si>
  <si>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</si>
  <si>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</si>
  <si>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</si>
  <si>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</si>
  <si>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</si>
  <si>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</si>
  <si>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</si>
  <si>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</si>
  <si>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</si>
  <si>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</si>
  <si>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</si>
  <si>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</si>
  <si>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</si>
  <si>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</si>
  <si>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</si>
  <si>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</si>
  <si>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</si>
  <si>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</si>
  <si>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</si>
  <si>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</si>
  <si>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</si>
  <si>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</si>
  <si>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</si>
  <si>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</si>
  <si>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</si>
  <si>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</si>
  <si>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</si>
  <si>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</si>
  <si>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</si>
  <si>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</si>
  <si>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</si>
  <si>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</si>
  <si>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</si>
  <si>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</si>
  <si>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</si>
  <si>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</si>
  <si>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</si>
  <si>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</si>
  <si>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</si>
  <si>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</si>
  <si>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</si>
  <si>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</si>
  <si>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</si>
  <si>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</si>
  <si>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</si>
  <si>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</si>
  <si>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</si>
  <si>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</si>
  <si>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</si>
  <si>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</si>
  <si>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</si>
  <si>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</si>
  <si>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</si>
  <si>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</si>
  <si>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</si>
  <si>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</si>
  <si>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</si>
  <si>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</si>
  <si>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</si>
  <si>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</si>
  <si>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</si>
  <si>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</si>
  <si>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</si>
  <si>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</si>
  <si>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</si>
  <si>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</si>
  <si>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</si>
  <si>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</si>
  <si>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</si>
  <si>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</si>
  <si>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</si>
  <si>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</si>
  <si>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</si>
  <si>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</si>
  <si>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</si>
  <si>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</si>
  <si>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</si>
  <si>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</si>
  <si>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</si>
  <si>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</si>
  <si>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</si>
  <si>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</si>
  <si>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</si>
  <si>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</si>
  <si>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</si>
  <si>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</si>
  <si>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</si>
  <si>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</si>
  <si>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</si>
  <si>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</si>
  <si>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</si>
  <si>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</si>
  <si>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</si>
  <si>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</si>
  <si>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</si>
  <si>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</si>
  <si>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</si>
  <si>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</si>
  <si>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</si>
  <si>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</si>
  <si>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</si>
  <si>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</si>
  <si>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</si>
  <si>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</si>
  <si>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</si>
  <si>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</si>
  <si>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</si>
  <si>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</si>
  <si>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</si>
  <si>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</si>
  <si>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</si>
  <si>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</si>
  <si>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</si>
  <si>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</si>
  <si>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</si>
  <si>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</si>
  <si>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</si>
  <si>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</si>
  <si>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</si>
  <si>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</si>
  <si>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</si>
  <si>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</si>
  <si>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</si>
  <si>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</si>
  <si>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</si>
  <si>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</si>
  <si>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</si>
  <si>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</si>
  <si>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</si>
  <si>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</si>
  <si>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</si>
  <si>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</si>
  <si>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</si>
  <si>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</si>
  <si>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</si>
  <si>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</si>
  <si>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</si>
  <si>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</si>
  <si>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</si>
  <si>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</si>
  <si>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</si>
  <si>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</si>
  <si>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</si>
  <si>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</si>
  <si>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</si>
  <si>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</si>
  <si>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</si>
  <si>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</si>
  <si>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</si>
  <si>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</si>
  <si>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</si>
  <si>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</si>
  <si>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</si>
  <si>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</si>
  <si>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</si>
  <si>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</si>
  <si>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</si>
  <si>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</si>
  <si>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</si>
  <si>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</si>
  <si>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</si>
  <si>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</si>
  <si>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</si>
  <si>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</si>
  <si>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</si>
  <si>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</si>
  <si>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</si>
  <si>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</si>
  <si>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</si>
  <si>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</si>
  <si>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</si>
  <si>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</si>
  <si>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</si>
  <si>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</si>
  <si>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</si>
  <si>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</si>
  <si>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</si>
  <si>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</si>
  <si>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</si>
  <si>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</si>
  <si>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</si>
  <si>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</si>
  <si>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</si>
  <si>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</si>
  <si>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</si>
  <si>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</si>
  <si>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</si>
  <si>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</si>
  <si>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</si>
  <si>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</si>
  <si>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</si>
  <si>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</si>
  <si>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</si>
  <si>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</si>
  <si>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</si>
  <si>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</si>
  <si>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</si>
  <si>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</si>
  <si>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</si>
  <si>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</si>
  <si>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</si>
  <si>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</si>
  <si>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</si>
  <si>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</si>
  <si>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</si>
  <si>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</si>
  <si>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</si>
  <si>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</si>
  <si>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</si>
  <si>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</si>
  <si>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</si>
  <si>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</si>
  <si>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</si>
  <si>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</si>
  <si>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</si>
  <si>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</si>
  <si>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</si>
  <si>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</si>
  <si>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</si>
  <si>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</si>
  <si>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</si>
  <si>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</si>
  <si>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</si>
  <si>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</si>
  <si>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</si>
  <si>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</si>
  <si>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</si>
  <si>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</si>
  <si>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</si>
  <si>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</si>
  <si>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</si>
  <si>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</si>
  <si>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</si>
  <si>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</si>
  <si>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</si>
  <si>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</si>
  <si>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</si>
  <si>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</si>
  <si>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</si>
  <si>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</si>
  <si>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</si>
  <si>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</si>
  <si>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</si>
  <si>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</si>
  <si>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</si>
  <si>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</si>
  <si>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</si>
  <si>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</si>
  <si>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</si>
  <si>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</si>
  <si>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</si>
  <si>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</si>
  <si>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</si>
  <si>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</si>
  <si>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</si>
  <si>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</si>
  <si>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</si>
  <si>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</si>
  <si>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</si>
  <si>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</si>
  <si>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</si>
  <si>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</si>
  <si>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</si>
  <si>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</si>
  <si>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</si>
  <si>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</si>
  <si>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</si>
  <si>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</si>
  <si>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</si>
  <si>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</si>
  <si>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</si>
  <si>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</si>
  <si>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</si>
  <si>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</si>
  <si>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</si>
  <si>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</si>
  <si>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</si>
  <si>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</si>
  <si>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</si>
  <si>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</si>
  <si>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</si>
  <si>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</si>
  <si>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</si>
  <si>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</si>
  <si>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</si>
  <si>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</si>
  <si>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</si>
  <si>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</si>
  <si>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</si>
  <si>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</si>
  <si>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</si>
  <si>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</si>
  <si>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</si>
  <si>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</si>
  <si>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</si>
  <si>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</si>
  <si>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</si>
  <si>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</si>
  <si>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</si>
  <si>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</si>
  <si>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</si>
  <si>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</si>
  <si>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</si>
  <si>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</si>
  <si>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</si>
  <si>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</si>
  <si>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</si>
  <si>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</si>
  <si>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</si>
  <si>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</si>
  <si>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</si>
  <si>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</si>
  <si>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</si>
  <si>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</si>
  <si>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</si>
  <si>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</si>
  <si>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</si>
  <si>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</si>
  <si>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</si>
  <si>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</si>
  <si>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</si>
  <si>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</si>
  <si>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</si>
  <si>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</si>
  <si>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</si>
  <si>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</si>
  <si>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</si>
  <si>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</si>
  <si>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</si>
  <si>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</si>
  <si>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</si>
  <si>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</si>
  <si>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</si>
  <si>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</si>
  <si>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</si>
  <si>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</si>
  <si>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</si>
  <si>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</si>
  <si>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</si>
  <si>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</si>
  <si>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</si>
  <si>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</si>
  <si>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</si>
  <si>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</si>
  <si>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</si>
  <si>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</si>
  <si>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</si>
  <si>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</si>
  <si>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</si>
  <si>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</si>
  <si>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</si>
  <si>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</si>
  <si>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</si>
  <si>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</si>
  <si>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</si>
  <si>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</si>
  <si>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</si>
  <si>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</si>
  <si>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</si>
  <si>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</si>
  <si>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</si>
  <si>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</si>
  <si>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</si>
  <si>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</si>
  <si>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</si>
  <si>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</si>
  <si>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</si>
  <si>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</si>
  <si>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</si>
  <si>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</si>
  <si>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</si>
  <si>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</si>
  <si>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</si>
  <si>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</si>
  <si>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</si>
  <si>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</si>
  <si>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</si>
  <si>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</si>
  <si>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</si>
  <si>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</si>
  <si>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</si>
  <si>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</si>
  <si>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</si>
  <si>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</si>
  <si>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</si>
  <si>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</si>
  <si>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</si>
  <si>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</si>
  <si>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</si>
  <si>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</si>
  <si>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</si>
  <si>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</si>
  <si>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</si>
  <si>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</si>
  <si>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</si>
  <si>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</si>
  <si>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</si>
  <si>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</si>
  <si>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</si>
  <si>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</si>
  <si>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</si>
  <si>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</si>
  <si>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</si>
  <si>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</si>
  <si>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</si>
  <si>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</si>
  <si>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</si>
  <si>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</si>
  <si>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</si>
  <si>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</si>
  <si>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</si>
  <si>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</si>
  <si>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</si>
  <si>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</si>
  <si>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</si>
  <si>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</si>
  <si>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</si>
  <si>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</si>
  <si>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</si>
  <si>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</si>
  <si>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</si>
  <si>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</si>
  <si>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</si>
  <si>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</si>
  <si>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</si>
  <si>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</si>
  <si>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</si>
  <si>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</si>
  <si>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</si>
  <si>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</si>
  <si>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</si>
  <si>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</si>
  <si>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</si>
  <si>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</si>
  <si>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</si>
  <si>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</si>
  <si>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</si>
  <si>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</si>
  <si>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</si>
  <si>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</si>
  <si>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</si>
  <si>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</si>
  <si>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</si>
  <si>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</si>
  <si>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</si>
  <si>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</si>
  <si>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</si>
  <si>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</si>
  <si>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</si>
  <si>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</si>
  <si>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</si>
  <si>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</si>
  <si>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</si>
  <si>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</si>
  <si>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</si>
  <si>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</si>
  <si>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</si>
  <si>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</si>
  <si>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</si>
  <si>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</si>
  <si>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</si>
  <si>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</si>
  <si>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</si>
  <si>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</si>
  <si>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</si>
  <si>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</si>
  <si>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</si>
  <si>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</si>
  <si>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</si>
  <si>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</si>
  <si>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</si>
  <si>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</si>
  <si>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</si>
  <si>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</si>
  <si>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</si>
  <si>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</si>
  <si>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</si>
  <si>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</si>
  <si>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</si>
  <si>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</si>
  <si>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</si>
  <si>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</si>
  <si>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</si>
  <si>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</si>
  <si>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</si>
  <si>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</si>
  <si>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</si>
  <si>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</si>
  <si>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</si>
  <si>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</si>
  <si>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</si>
  <si>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</si>
  <si>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</si>
  <si>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</si>
  <si>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</si>
  <si>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</si>
  <si>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</si>
  <si>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</si>
  <si>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</si>
  <si>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</si>
  <si>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</si>
  <si>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</si>
  <si>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</si>
  <si>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</si>
  <si>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</si>
  <si>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</si>
  <si>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</si>
  <si>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</si>
  <si>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</si>
  <si>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</si>
  <si>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</si>
  <si>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</si>
  <si>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</si>
  <si>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</si>
  <si>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</si>
  <si>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</si>
  <si>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</si>
  <si>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</si>
  <si>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</si>
  <si>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</si>
  <si>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</si>
  <si>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</si>
  <si>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</si>
  <si>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</si>
  <si>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</si>
  <si>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</si>
  <si>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</si>
  <si>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</si>
  <si>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</si>
  <si>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</si>
  <si>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</si>
  <si>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</si>
  <si>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</si>
  <si>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</si>
  <si>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</si>
  <si>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</si>
  <si>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</si>
  <si>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</si>
  <si>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</si>
  <si>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</si>
  <si>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</si>
  <si>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</si>
  <si>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</si>
  <si>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</si>
  <si>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</si>
  <si>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</si>
  <si>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</si>
  <si>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</si>
  <si>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</si>
  <si>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</si>
  <si>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</si>
  <si>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</si>
  <si>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</si>
  <si>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</si>
  <si>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</si>
  <si>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</si>
  <si>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</si>
  <si>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</si>
  <si>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</si>
  <si>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</si>
  <si>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</si>
  <si>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</si>
  <si>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</si>
  <si>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</si>
  <si>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</si>
  <si>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</si>
  <si>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</si>
  <si>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</si>
  <si>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</si>
  <si>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</si>
  <si>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</si>
  <si>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</si>
  <si>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</si>
  <si>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</si>
  <si>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</si>
  <si>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</si>
  <si>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</si>
  <si>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</si>
  <si>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</si>
  <si>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</si>
  <si>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</si>
  <si>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</si>
  <si>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</si>
  <si>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</si>
  <si>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</si>
  <si>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</si>
  <si>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</si>
  <si>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</si>
  <si>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</si>
  <si>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</si>
  <si>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</si>
  <si>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</si>
  <si>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</si>
  <si>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</si>
  <si>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</si>
  <si>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</si>
  <si>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</si>
  <si>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</si>
  <si>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</si>
  <si>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</si>
  <si>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</si>
  <si>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</si>
  <si>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</si>
  <si>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</si>
  <si>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</si>
  <si>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</si>
  <si>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</si>
  <si>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</si>
  <si>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</si>
  <si>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</si>
  <si>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</si>
  <si>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</si>
  <si>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</si>
  <si>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</si>
  <si>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</si>
  <si>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</si>
  <si>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</si>
  <si>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</si>
  <si>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</si>
  <si>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</si>
  <si>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</si>
  <si>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</si>
  <si>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</si>
  <si>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</si>
  <si>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</si>
  <si>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</si>
  <si>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</si>
  <si>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</si>
  <si>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</si>
  <si>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</si>
  <si>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</si>
  <si>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</si>
  <si>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</si>
  <si>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</si>
  <si>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</si>
  <si>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</si>
  <si>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</si>
  <si>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</si>
  <si>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</si>
  <si>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</si>
  <si>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</si>
  <si>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</si>
  <si>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</si>
  <si>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</si>
  <si>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</si>
  <si>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</si>
  <si>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</si>
  <si>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</si>
  <si>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</si>
  <si>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</si>
  <si>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</si>
  <si>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</si>
  <si>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</si>
  <si>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</si>
  <si>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</si>
  <si>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</si>
  <si>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</si>
  <si>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</si>
  <si>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</si>
  <si>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</si>
  <si>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</si>
  <si>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</si>
  <si>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</si>
  <si>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</si>
  <si>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</si>
  <si>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</si>
  <si>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</si>
  <si>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</si>
  <si>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</si>
  <si>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</si>
  <si>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</si>
  <si>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</si>
  <si>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</si>
  <si>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</si>
  <si>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</si>
  <si>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</si>
  <si>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</si>
  <si>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</si>
  <si>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</si>
  <si>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</si>
  <si>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</si>
  <si>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</si>
  <si>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</si>
  <si>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</si>
  <si>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</si>
  <si>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</si>
  <si>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</si>
  <si>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</si>
  <si>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</si>
  <si>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</si>
  <si>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</si>
  <si>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</si>
  <si>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</si>
  <si>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</si>
  <si>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</si>
  <si>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</si>
  <si>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</si>
  <si>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</si>
  <si>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</si>
  <si>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</si>
  <si>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</si>
  <si>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</si>
  <si>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</si>
  <si>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</si>
  <si>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</si>
  <si>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</si>
  <si>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</si>
  <si>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</si>
  <si>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</si>
  <si>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</si>
  <si>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</si>
  <si>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</si>
  <si>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</si>
  <si>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</si>
  <si>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</si>
  <si>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</si>
  <si>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</si>
  <si>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</si>
  <si>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</si>
  <si>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</si>
  <si>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</si>
  <si>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</si>
  <si>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</si>
  <si>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</si>
  <si>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</si>
  <si>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</si>
  <si>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</si>
  <si>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</si>
  <si>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</si>
  <si>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</si>
  <si>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</si>
  <si>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</si>
  <si>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</si>
  <si>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</si>
  <si>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</si>
  <si>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</si>
  <si>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</si>
  <si>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</si>
  <si>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</si>
  <si>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</si>
  <si>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</si>
  <si>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</si>
  <si>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</si>
  <si>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</si>
  <si>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</si>
  <si>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</si>
  <si>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</si>
  <si>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</si>
  <si>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</si>
  <si>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</si>
  <si>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</si>
  <si>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</si>
  <si>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</si>
  <si>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</si>
  <si>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</si>
  <si>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</si>
  <si>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</si>
  <si>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</si>
  <si>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</si>
  <si>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</si>
  <si>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</si>
  <si>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</si>
  <si>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</si>
  <si>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</si>
  <si>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</si>
  <si>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</si>
  <si>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</si>
  <si>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</si>
  <si>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</si>
  <si>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</si>
  <si>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</si>
  <si>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</si>
  <si>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</si>
  <si>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</si>
  <si>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</si>
  <si>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</si>
  <si>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</si>
  <si>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</si>
  <si>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</si>
  <si>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</si>
  <si>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</si>
  <si>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</si>
  <si>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</si>
  <si>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</si>
  <si>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</si>
  <si>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</si>
  <si>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</si>
  <si>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</si>
  <si>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</si>
  <si>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</si>
  <si>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</si>
  <si>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</si>
  <si>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</si>
  <si>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</si>
  <si>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</si>
  <si>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</si>
  <si>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</si>
  <si>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</si>
  <si>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</si>
  <si>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</si>
  <si>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</si>
  <si>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</si>
  <si>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</si>
  <si>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</si>
  <si>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</si>
  <si>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</si>
  <si>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</si>
  <si>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</si>
  <si>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</si>
  <si>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</si>
  <si>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</si>
  <si>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</si>
  <si>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</si>
  <si>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</si>
  <si>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</si>
  <si>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</si>
  <si>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</si>
  <si>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</si>
  <si>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</si>
  <si>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</si>
  <si>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</si>
  <si>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</si>
  <si>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</si>
  <si>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</si>
  <si>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</si>
  <si>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</si>
  <si>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</si>
  <si>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</si>
  <si>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</si>
  <si>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</si>
  <si>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</si>
  <si>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</si>
  <si>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</si>
  <si>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</si>
  <si>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</si>
  <si>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</si>
  <si>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</si>
  <si>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</si>
  <si>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</si>
  <si>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</si>
  <si>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</si>
  <si>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</si>
  <si>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</si>
  <si>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</si>
  <si>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</si>
  <si>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</si>
  <si>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</si>
  <si>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</si>
  <si>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</si>
  <si>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</si>
  <si>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</si>
  <si>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</si>
  <si>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</si>
  <si>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</si>
  <si>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</si>
  <si>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</si>
  <si>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</si>
  <si>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</si>
  <si>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</si>
  <si>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</si>
  <si>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</si>
  <si>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</si>
  <si>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</si>
  <si>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</si>
  <si>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</si>
  <si>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</si>
  <si>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</si>
  <si>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</si>
  <si>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</si>
  <si>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</si>
  <si>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</si>
  <si>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</si>
  <si>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</si>
  <si>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</si>
  <si>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</si>
  <si>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</si>
  <si>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</si>
  <si>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</si>
  <si>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</si>
  <si>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</si>
  <si>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</si>
  <si>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</si>
  <si>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</si>
  <si>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</si>
  <si>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</si>
  <si>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</si>
  <si>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</si>
  <si>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</si>
  <si>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</si>
  <si>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</si>
  <si>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</si>
  <si>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</si>
  <si>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</si>
  <si>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</si>
  <si>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</si>
  <si>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</si>
  <si>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</si>
  <si>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</si>
  <si>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</si>
  <si>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</si>
  <si>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</si>
  <si>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</si>
  <si>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</si>
  <si>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</si>
  <si>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</si>
  <si>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</si>
  <si>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</si>
  <si>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</si>
  <si>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</si>
  <si>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</si>
  <si>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</si>
  <si>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</si>
  <si>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</si>
  <si>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</si>
  <si>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</si>
  <si>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</si>
  <si>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</si>
  <si>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</si>
  <si>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</si>
  <si>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</si>
  <si>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</si>
  <si>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</si>
  <si>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</si>
  <si>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</si>
  <si>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</si>
  <si>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</si>
  <si>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</si>
  <si>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</si>
  <si>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</si>
  <si>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</si>
  <si>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</si>
  <si>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</si>
  <si>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</si>
  <si>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</si>
  <si>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</si>
  <si>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</si>
  <si>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</si>
  <si>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</si>
  <si>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</si>
  <si>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</si>
  <si>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</si>
  <si>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</si>
  <si>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</si>
  <si>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</si>
  <si>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</si>
  <si>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</si>
  <si>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</si>
  <si>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</si>
  <si>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</si>
  <si>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</si>
  <si>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</si>
  <si>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</si>
  <si>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</si>
  <si>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</si>
  <si>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</si>
  <si>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</si>
  <si>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</si>
  <si>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</si>
  <si>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</si>
  <si>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</si>
  <si>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</si>
  <si>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</si>
  <si>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</si>
  <si>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</si>
  <si>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</si>
  <si>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</si>
  <si>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</si>
  <si>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</si>
  <si>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</si>
  <si>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</si>
  <si>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</si>
  <si>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</si>
  <si>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</si>
  <si>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</si>
  <si>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</si>
  <si>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</si>
  <si>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</si>
  <si>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</si>
  <si>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</si>
  <si>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</si>
  <si>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</si>
  <si>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</si>
  <si>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</si>
  <si>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</si>
  <si>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</si>
  <si>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</si>
  <si>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</si>
  <si>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</si>
  <si>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</si>
  <si>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</si>
  <si>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</si>
  <si>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</si>
  <si>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</si>
  <si>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</si>
  <si>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</si>
  <si>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</si>
  <si>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</si>
  <si>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</si>
  <si>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</si>
  <si>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</si>
  <si>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</si>
  <si>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</si>
  <si>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</si>
  <si>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</si>
  <si>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</si>
  <si>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</si>
  <si>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</si>
  <si>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</si>
  <si>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</si>
  <si>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</si>
  <si>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</si>
  <si>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</si>
  <si>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</si>
  <si>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</si>
  <si>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</si>
  <si>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</si>
  <si>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</si>
  <si>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</si>
  <si>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</si>
  <si>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</si>
  <si>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</si>
  <si>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</si>
  <si>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</si>
  <si>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</si>
  <si>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</si>
  <si>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</si>
  <si>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</si>
  <si>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</si>
  <si>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</si>
  <si>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</si>
  <si>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</si>
  <si>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</si>
  <si>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</si>
  <si>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</si>
  <si>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</si>
  <si>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</si>
  <si>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</si>
  <si>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</si>
  <si>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</si>
  <si>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</si>
  <si>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</si>
  <si>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</si>
  <si>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</si>
  <si>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</si>
  <si>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</si>
  <si>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</si>
  <si>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</si>
  <si>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</si>
  <si>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</si>
  <si>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</si>
  <si>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</si>
  <si>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</si>
  <si>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</si>
  <si>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</si>
  <si>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</si>
  <si>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</si>
  <si>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</si>
  <si>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</si>
  <si>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</si>
  <si>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</si>
  <si>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</si>
  <si>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</si>
  <si>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</si>
  <si>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</si>
  <si>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</si>
  <si>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</si>
  <si>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</si>
  <si>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</si>
  <si>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</si>
  <si>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</si>
  <si>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</si>
  <si>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</si>
  <si>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</si>
  <si>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</si>
  <si>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</si>
  <si>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</si>
  <si>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</si>
  <si>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</si>
  <si>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</si>
  <si>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</si>
  <si>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</si>
  <si>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</si>
  <si>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</si>
  <si>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</si>
  <si>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</si>
  <si>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</si>
  <si>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</si>
  <si>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</si>
  <si>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</si>
  <si>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</si>
  <si>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</si>
  <si>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</si>
  <si>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</si>
  <si>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</si>
  <si>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</si>
  <si>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</si>
  <si>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</si>
  <si>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</si>
  <si>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</si>
  <si>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</si>
  <si>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</si>
  <si>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</si>
  <si>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</si>
  <si>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</si>
  <si>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</si>
  <si>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</si>
  <si>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</si>
  <si>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</si>
  <si>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</si>
  <si>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</si>
  <si>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</si>
  <si>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</si>
  <si>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</si>
  <si>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</si>
  <si>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</si>
  <si>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</si>
  <si>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</si>
  <si>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</si>
  <si>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</si>
  <si>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</si>
  <si>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</si>
  <si>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</si>
  <si>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</si>
  <si>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</si>
  <si>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</si>
  <si>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</si>
  <si>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</si>
  <si>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</si>
  <si>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</si>
  <si>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</si>
  <si>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</si>
  <si>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</si>
  <si>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</si>
  <si>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</si>
  <si>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</si>
  <si>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</si>
  <si>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</si>
  <si>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</si>
  <si>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</si>
  <si>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</si>
  <si>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</si>
  <si>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</si>
  <si>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</si>
  <si>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</si>
  <si>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</si>
  <si>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</si>
  <si>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</si>
  <si>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</si>
  <si>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</si>
  <si>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</si>
  <si>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</si>
  <si>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</si>
  <si>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</si>
  <si>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</si>
  <si>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</si>
  <si>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</si>
  <si>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</si>
  <si>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</si>
  <si>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</si>
  <si>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</si>
  <si>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</si>
  <si>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</si>
  <si>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</si>
  <si>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</si>
  <si>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</si>
  <si>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</si>
  <si>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</si>
  <si>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</si>
  <si>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</si>
  <si>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</si>
  <si>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</si>
  <si>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</si>
  <si>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</si>
  <si>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</si>
  <si>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</si>
  <si>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</si>
  <si>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</si>
  <si>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</si>
  <si>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</si>
  <si>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</si>
  <si>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</si>
  <si>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</si>
  <si>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</si>
  <si>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</si>
  <si>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</si>
  <si>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</si>
  <si>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</si>
  <si>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</si>
  <si>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</si>
  <si>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</si>
  <si>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</si>
  <si>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</si>
  <si>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</si>
  <si>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</si>
  <si>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</si>
  <si>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</si>
  <si>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</si>
  <si>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</si>
  <si>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</si>
  <si>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</si>
  <si>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</si>
  <si>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</si>
  <si>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</si>
  <si>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</si>
  <si>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</si>
  <si>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</si>
  <si>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</si>
  <si>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</si>
  <si>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</si>
  <si>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</si>
  <si>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</si>
  <si>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</si>
  <si>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</si>
  <si>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</si>
  <si>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</si>
  <si>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</si>
  <si>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</si>
  <si>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</si>
  <si>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</si>
  <si>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</si>
  <si>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</si>
  <si>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</si>
  <si>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</si>
  <si>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</si>
  <si>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</si>
  <si>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</si>
  <si>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</si>
  <si>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</si>
  <si>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</si>
  <si>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</si>
  <si>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</si>
  <si>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</si>
  <si>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</si>
  <si>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</si>
  <si>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</si>
  <si>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</si>
  <si>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</si>
  <si>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</si>
  <si>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</si>
  <si>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</si>
  <si>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</si>
  <si>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</si>
  <si>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</si>
  <si>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</si>
  <si>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</si>
  <si>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</si>
  <si>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</si>
  <si>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</si>
  <si>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</si>
  <si>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</si>
  <si>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</si>
  <si>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</si>
  <si>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</si>
  <si>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</si>
  <si>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</si>
  <si>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</si>
  <si>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</si>
  <si>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</si>
  <si>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</si>
  <si>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</si>
  <si>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</si>
  <si>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</si>
  <si>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</si>
  <si>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</si>
  <si>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</si>
  <si>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</si>
  <si>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</si>
  <si>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</si>
  <si>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</si>
  <si>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</si>
  <si>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</si>
  <si>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</si>
  <si>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</si>
  <si>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</si>
  <si>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</si>
  <si>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</si>
  <si>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</si>
  <si>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</si>
  <si>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</si>
  <si>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</si>
  <si>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</si>
  <si>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</si>
  <si>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</si>
  <si>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</si>
  <si>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</si>
  <si>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</si>
  <si>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</si>
  <si>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</si>
  <si>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</si>
  <si>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</si>
  <si>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</si>
  <si>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</si>
  <si>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</si>
  <si>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</si>
  <si>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</si>
  <si>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</si>
  <si>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</si>
  <si>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</si>
  <si>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</si>
  <si>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</si>
  <si>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</si>
  <si>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</si>
  <si>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</si>
  <si>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</si>
  <si>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</si>
  <si>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</si>
  <si>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</si>
  <si>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</si>
  <si>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</si>
  <si>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</si>
  <si>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</si>
  <si>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</si>
  <si>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</si>
  <si>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</si>
  <si>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</si>
  <si>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</si>
  <si>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</si>
  <si>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</si>
  <si>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</si>
  <si>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</si>
  <si>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</si>
  <si>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</si>
  <si>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</si>
  <si>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</si>
  <si>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</si>
  <si>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</si>
  <si>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</si>
  <si>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</si>
  <si>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</si>
  <si>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</si>
  <si>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</si>
  <si>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</si>
  <si>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</si>
  <si>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</si>
  <si>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</si>
  <si>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</si>
  <si>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</si>
  <si>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</si>
  <si>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</si>
  <si>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</si>
  <si>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</si>
  <si>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</si>
  <si>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</si>
  <si>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</si>
  <si>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</si>
  <si>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</si>
  <si>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</si>
  <si>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</si>
  <si>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</si>
  <si>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</si>
  <si>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</si>
  <si>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</si>
  <si>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</si>
  <si>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</si>
  <si>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</si>
  <si>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</si>
  <si>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</si>
  <si>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</si>
  <si>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</si>
  <si>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</si>
  <si>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</si>
  <si>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</si>
  <si>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</si>
  <si>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</si>
  <si>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</si>
  <si>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</si>
  <si>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</si>
  <si>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</si>
  <si>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</si>
  <si>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</si>
  <si>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</si>
  <si>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</si>
  <si>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</si>
  <si>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</si>
  <si>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</si>
  <si>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</si>
  <si>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</si>
  <si>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</si>
  <si>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</si>
  <si>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</si>
  <si>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</si>
  <si>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</si>
  <si>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</si>
  <si>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</si>
  <si>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</si>
  <si>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</si>
  <si>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</si>
  <si>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</si>
  <si>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</si>
  <si>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</si>
  <si>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</si>
  <si>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</si>
  <si>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</si>
  <si>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</si>
  <si>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</si>
  <si>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</si>
  <si>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</si>
  <si>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</si>
  <si>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</si>
  <si>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</si>
  <si>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</si>
  <si>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</si>
  <si>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</si>
  <si>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</si>
  <si>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</si>
  <si>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</si>
  <si>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</si>
  <si>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</si>
  <si>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</si>
  <si>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</si>
  <si>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</si>
  <si>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</si>
  <si>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</si>
  <si>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</si>
  <si>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</si>
  <si>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</si>
  <si>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</si>
  <si>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</si>
  <si>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</si>
  <si>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</si>
  <si>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</si>
  <si>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</si>
  <si>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</si>
  <si>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</si>
  <si>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</si>
  <si>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</si>
  <si>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</si>
  <si>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</si>
  <si>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</si>
  <si>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</si>
  <si>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</si>
  <si>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</si>
  <si>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</si>
  <si>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</si>
  <si>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</si>
  <si>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</si>
  <si>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</si>
  <si>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</si>
  <si>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</si>
  <si>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</si>
  <si>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</si>
  <si>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</si>
  <si>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</si>
  <si>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</si>
  <si>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</si>
  <si>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</si>
  <si>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</si>
  <si>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</si>
  <si>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</si>
  <si>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</si>
  <si>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</si>
  <si>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</si>
  <si>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</si>
  <si>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</si>
  <si>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</si>
  <si>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</si>
  <si>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</si>
  <si>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</si>
  <si>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</si>
  <si>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</si>
  <si>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</si>
  <si>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</si>
  <si>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</si>
  <si>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</si>
  <si>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</si>
  <si>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</si>
  <si>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</si>
  <si>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</si>
  <si>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</si>
  <si>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</si>
  <si>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</si>
  <si>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</si>
  <si>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</si>
  <si>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</si>
  <si>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</si>
  <si>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</si>
  <si>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</si>
  <si>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</si>
  <si>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</si>
  <si>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</si>
  <si>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</si>
  <si>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</si>
  <si>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</si>
  <si>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</si>
  <si>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</si>
  <si>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</si>
  <si>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</si>
  <si>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</si>
  <si>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</si>
  <si>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</si>
  <si>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</si>
  <si>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</si>
  <si>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</si>
  <si>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</si>
  <si>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</si>
  <si>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</si>
  <si>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</si>
  <si>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</si>
  <si>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</si>
  <si>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</si>
  <si>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</si>
  <si>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</si>
  <si>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</si>
  <si>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</si>
  <si>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</si>
  <si>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</si>
  <si>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</si>
  <si>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</si>
  <si>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</si>
  <si>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</si>
  <si>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</si>
  <si>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</si>
  <si>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</si>
  <si>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</si>
  <si>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</si>
  <si>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</si>
  <si>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</si>
  <si>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</si>
  <si>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</si>
  <si>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</si>
  <si>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</si>
  <si>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</si>
  <si>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</si>
  <si>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</si>
  <si>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</si>
  <si>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</si>
  <si>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</si>
  <si>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</si>
  <si>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</si>
  <si>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</si>
  <si>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</si>
  <si>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</si>
  <si>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</si>
  <si>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</si>
  <si>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</si>
  <si>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</si>
  <si>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</si>
  <si>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</si>
  <si>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</si>
  <si>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</si>
  <si>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</si>
  <si>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</si>
  <si>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</si>
  <si>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</si>
  <si>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</si>
  <si>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</si>
  <si>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</si>
  <si>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</si>
  <si>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</si>
  <si>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</si>
  <si>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</si>
  <si>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</si>
  <si>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</si>
  <si>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</si>
  <si>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</si>
  <si>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</si>
  <si>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</si>
  <si>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</si>
  <si>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</si>
  <si>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</si>
  <si>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</si>
  <si>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</si>
  <si>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</si>
  <si>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</si>
  <si>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</si>
  <si>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</si>
  <si>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</si>
  <si>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</si>
  <si>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</si>
  <si>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</si>
  <si>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</si>
  <si>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</si>
  <si>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</si>
  <si>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</si>
  <si>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</si>
  <si>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</si>
  <si>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</si>
  <si>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</si>
  <si>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</si>
  <si>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</si>
  <si>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</si>
  <si>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</si>
  <si>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</si>
  <si>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</si>
  <si>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</si>
  <si>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</si>
  <si>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</si>
  <si>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</si>
  <si>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</si>
  <si>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</si>
  <si>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</si>
  <si>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</si>
  <si>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</si>
  <si>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</si>
  <si>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</si>
  <si>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</si>
  <si>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</si>
  <si>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</si>
  <si>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</si>
  <si>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</si>
  <si>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</si>
  <si>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</si>
  <si>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</si>
  <si>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</si>
  <si>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</si>
  <si>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</si>
  <si>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</si>
  <si>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</si>
  <si>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</si>
  <si>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</si>
  <si>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</si>
  <si>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</si>
  <si>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</si>
  <si>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</si>
  <si>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</si>
  <si>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</si>
  <si>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</si>
  <si>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</si>
  <si>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</si>
  <si>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</si>
  <si>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</si>
  <si>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</si>
  <si>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</si>
  <si>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</si>
  <si>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</si>
  <si>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</si>
  <si>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</si>
  <si>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</si>
  <si>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</si>
  <si>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</si>
  <si>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</si>
  <si>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</si>
  <si>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</si>
  <si>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</si>
  <si>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</si>
  <si>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</si>
  <si>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</si>
  <si>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</si>
  <si>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</si>
  <si>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</si>
  <si>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</si>
  <si>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</si>
  <si>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</si>
  <si>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</si>
  <si>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</si>
  <si>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</si>
  <si>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</si>
  <si>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</si>
  <si>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</si>
  <si>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</si>
  <si>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</si>
  <si>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</si>
  <si>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</si>
  <si>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</si>
  <si>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</si>
  <si>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</si>
  <si>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</si>
  <si>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</si>
  <si>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</si>
  <si>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</si>
  <si>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</si>
  <si>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</si>
  <si>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</si>
  <si>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</si>
  <si>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</si>
  <si>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</si>
  <si>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</si>
  <si>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</si>
  <si>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</si>
  <si>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</si>
  <si>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</si>
  <si>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</si>
  <si>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</si>
  <si>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</si>
  <si>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</si>
  <si>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</si>
  <si>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</si>
  <si>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</si>
  <si>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</si>
  <si>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</si>
  <si>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</si>
  <si>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</si>
  <si>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</si>
  <si>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</si>
  <si>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</si>
  <si>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</si>
  <si>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</si>
  <si>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</si>
  <si>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</si>
  <si>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</si>
  <si>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</si>
  <si>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</si>
  <si>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</si>
  <si>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</si>
  <si>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</si>
  <si>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</si>
  <si>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</si>
  <si>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</si>
  <si>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</si>
  <si>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</si>
  <si>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</si>
  <si>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</si>
  <si>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</si>
  <si>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</si>
  <si>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</si>
  <si>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</si>
  <si>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</si>
  <si>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</si>
  <si>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</si>
  <si>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</si>
  <si>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</si>
  <si>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</si>
  <si>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</si>
  <si>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</si>
  <si>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</si>
  <si>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</si>
  <si>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</si>
  <si>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</si>
  <si>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</si>
  <si>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</si>
  <si>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</si>
  <si>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</si>
  <si>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</si>
  <si>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</si>
  <si>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</si>
  <si>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</si>
  <si>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</si>
  <si>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</si>
  <si>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</si>
  <si>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</si>
  <si>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</si>
  <si>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</si>
  <si>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</si>
  <si>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</si>
  <si>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</si>
  <si>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</si>
  <si>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</si>
  <si>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</si>
  <si>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</si>
  <si>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</si>
  <si>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</si>
  <si>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</si>
  <si>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</si>
  <si>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</si>
  <si>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</si>
  <si>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</si>
  <si>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</si>
  <si>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</si>
  <si>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</si>
  <si>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</si>
  <si>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</si>
  <si>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</si>
  <si>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</si>
  <si>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</si>
  <si>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</si>
  <si>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</si>
  <si>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</si>
  <si>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</si>
  <si>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</si>
  <si>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</si>
  <si>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</si>
  <si>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</si>
  <si>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</si>
  <si>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</si>
  <si>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</si>
  <si>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</si>
  <si>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</si>
  <si>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</si>
  <si>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</si>
  <si>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</si>
  <si>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</si>
  <si>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</si>
  <si>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</si>
  <si>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</si>
  <si>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</si>
  <si>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</si>
  <si>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</si>
  <si>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</si>
  <si>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</si>
  <si>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</si>
  <si>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</si>
  <si>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</si>
  <si>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</si>
  <si>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</si>
  <si>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</si>
  <si>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</si>
  <si>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</si>
  <si>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</si>
  <si>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</si>
  <si>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</si>
  <si>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</si>
  <si>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</si>
  <si>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</si>
  <si>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</si>
  <si>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</si>
  <si>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</si>
  <si>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</si>
  <si>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</si>
  <si>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</si>
  <si>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</si>
  <si>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</si>
  <si>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</si>
  <si>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</si>
  <si>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</si>
  <si>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</si>
  <si>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</si>
  <si>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</si>
  <si>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</si>
  <si>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</si>
  <si>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</si>
  <si>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</si>
  <si>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</si>
  <si>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</si>
  <si>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</si>
  <si>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</si>
  <si>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</si>
  <si>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</si>
  <si>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</si>
  <si>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</si>
  <si>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</si>
  <si>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</si>
  <si>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</si>
  <si>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</si>
  <si>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</si>
  <si>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</si>
  <si>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</si>
  <si>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</si>
  <si>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</si>
  <si>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</si>
  <si>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</si>
  <si>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</si>
  <si>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</si>
  <si>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</si>
  <si>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</si>
  <si>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</si>
  <si>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</si>
  <si>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</si>
  <si>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</si>
  <si>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</si>
  <si>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</si>
  <si>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</si>
  <si>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</si>
  <si>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</si>
  <si>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</si>
  <si>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</si>
  <si>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</si>
  <si>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</si>
  <si>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</si>
  <si>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</si>
  <si>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</si>
  <si>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</si>
  <si>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</si>
  <si>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</si>
  <si>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</si>
  <si>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</si>
  <si>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</si>
  <si>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</si>
  <si>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</si>
  <si>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</si>
  <si>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</si>
  <si>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</si>
  <si>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</si>
  <si>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</si>
  <si>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</si>
  <si>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</si>
  <si>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</si>
  <si>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</si>
  <si>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</si>
  <si>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</si>
  <si>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</si>
  <si>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</si>
  <si>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</si>
  <si>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</si>
  <si>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</si>
  <si>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</si>
  <si>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</si>
  <si>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</si>
  <si>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</si>
  <si>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</si>
  <si>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</si>
  <si>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</si>
  <si>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</si>
  <si>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</si>
  <si>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</si>
  <si>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</si>
  <si>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</si>
  <si>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</si>
  <si>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</si>
  <si>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</si>
  <si>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</si>
  <si>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</si>
  <si>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</si>
  <si>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</si>
  <si>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</si>
  <si>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</si>
  <si>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</si>
  <si>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</si>
  <si>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</si>
  <si>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</si>
  <si>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</si>
  <si>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</si>
  <si>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</si>
  <si>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</si>
  <si>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</si>
  <si>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</si>
  <si>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</si>
  <si>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</si>
  <si>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</si>
  <si>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</si>
  <si>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</si>
  <si>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</si>
  <si>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</si>
  <si>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</si>
  <si>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</si>
  <si>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</si>
  <si>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</si>
  <si>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</si>
  <si>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</si>
  <si>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</si>
  <si>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</si>
  <si>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</si>
  <si>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</si>
  <si>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</si>
  <si>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</si>
  <si>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</si>
  <si>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</si>
  <si>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</si>
  <si>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</si>
  <si>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</si>
  <si>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</si>
  <si>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</si>
  <si>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</si>
  <si>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</si>
  <si>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</si>
  <si>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</si>
  <si>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</si>
  <si>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</si>
  <si>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</si>
  <si>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</si>
  <si>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</si>
  <si>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</si>
  <si>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</si>
  <si>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</si>
  <si>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</si>
  <si>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</si>
  <si>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</si>
  <si>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</si>
  <si>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</si>
  <si>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</si>
  <si>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</si>
  <si>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</si>
  <si>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</si>
  <si>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</si>
  <si>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</si>
  <si>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</si>
  <si>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</si>
  <si>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</si>
  <si>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</si>
  <si>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</si>
  <si>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</si>
  <si>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</si>
  <si>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</si>
  <si>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</si>
  <si>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</si>
  <si>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</si>
  <si>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</si>
  <si>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</si>
  <si>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</si>
  <si>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</si>
  <si>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</si>
  <si>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</si>
  <si>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</si>
  <si>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</si>
  <si>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</si>
  <si>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</si>
  <si>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</si>
  <si>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</si>
  <si>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</si>
  <si>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</si>
  <si>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</si>
  <si>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</si>
  <si>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</si>
  <si>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</si>
  <si>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</si>
  <si>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</si>
  <si>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</si>
  <si>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</si>
  <si>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</si>
  <si>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</si>
  <si>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</si>
  <si>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</si>
  <si>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</si>
  <si>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</si>
  <si>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</si>
  <si>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</si>
  <si>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</si>
  <si>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</si>
  <si>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</si>
  <si>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</si>
  <si>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</si>
  <si>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</si>
  <si>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</si>
  <si>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</si>
  <si>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</si>
  <si>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</si>
  <si>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</si>
  <si>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</si>
  <si>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</si>
  <si>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</si>
  <si>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</si>
  <si>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</si>
  <si>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</si>
  <si>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</si>
  <si>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</si>
  <si>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</si>
  <si>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</si>
  <si>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</si>
  <si>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</si>
  <si>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</si>
  <si>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</si>
  <si>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</si>
  <si>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</si>
  <si>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</si>
  <si>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</si>
  <si>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</si>
  <si>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</si>
  <si>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</si>
  <si>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</si>
  <si>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</si>
  <si>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</si>
  <si>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</si>
  <si>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</si>
  <si>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</si>
  <si>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</si>
  <si>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</si>
  <si>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</si>
  <si>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</si>
  <si>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</si>
  <si>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</si>
  <si>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</si>
  <si>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</si>
  <si>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</si>
  <si>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</si>
  <si>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</si>
  <si>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</si>
  <si>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</si>
  <si>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</si>
  <si>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</si>
  <si>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</si>
  <si>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</si>
  <si>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</si>
  <si>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</si>
  <si>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</si>
  <si>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</si>
  <si>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</si>
  <si>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</si>
  <si>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</si>
  <si>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</si>
  <si>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</si>
  <si>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</si>
  <si>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</si>
  <si>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</si>
  <si>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</si>
  <si>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</si>
  <si>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</si>
  <si>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</si>
  <si>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</si>
  <si>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</si>
  <si>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</si>
  <si>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</si>
  <si>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</si>
  <si>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</si>
  <si>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</si>
  <si>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</si>
  <si>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</si>
  <si>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</si>
  <si>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</si>
  <si>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</si>
  <si>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</si>
  <si>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</si>
  <si>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</si>
  <si>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</si>
  <si>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</si>
  <si>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</si>
  <si>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</si>
  <si>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</si>
  <si>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</si>
  <si>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</si>
  <si>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</si>
  <si>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</si>
  <si>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</si>
  <si>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</si>
  <si>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</si>
  <si>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</si>
  <si>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</si>
  <si>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</si>
  <si>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</si>
  <si>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</si>
  <si>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</si>
  <si>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</si>
  <si>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</si>
  <si>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</si>
  <si>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</si>
  <si>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</si>
  <si>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</si>
  <si>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</si>
  <si>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</si>
  <si>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</si>
  <si>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</si>
  <si>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</si>
  <si>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</si>
  <si>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</si>
  <si>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</si>
  <si>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</si>
  <si>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</si>
  <si>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</si>
  <si>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</si>
  <si>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</si>
  <si>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</si>
  <si>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</si>
  <si>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</si>
  <si>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</si>
  <si>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</si>
  <si>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</si>
  <si>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</si>
  <si>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</si>
  <si>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</si>
  <si>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</si>
  <si>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</si>
  <si>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</si>
  <si>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</si>
  <si>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</si>
  <si>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</si>
  <si>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</si>
  <si>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</si>
  <si>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</si>
  <si>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</si>
  <si>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</si>
  <si>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</si>
  <si>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</si>
  <si>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</si>
  <si>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</si>
  <si>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</si>
  <si>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</si>
  <si>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</si>
  <si>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</si>
  <si>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</si>
  <si>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</si>
  <si>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</si>
  <si>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</si>
  <si>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</si>
  <si>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</si>
  <si>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</si>
  <si>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</si>
  <si>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</si>
  <si>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</si>
  <si>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</si>
  <si>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</si>
  <si>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</si>
  <si>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</si>
  <si>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</si>
  <si>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</si>
  <si>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</si>
  <si>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</si>
  <si>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</si>
  <si>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</si>
  <si>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</si>
  <si>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</si>
  <si>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</si>
  <si>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</si>
  <si>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</si>
  <si>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</si>
  <si>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</si>
  <si>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</si>
  <si>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</si>
  <si>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</si>
  <si>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</si>
  <si>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</si>
  <si>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</si>
  <si>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</si>
  <si>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</si>
  <si>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</si>
  <si>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</si>
  <si>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</si>
  <si>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</si>
  <si>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</si>
  <si>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</si>
  <si>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</si>
  <si>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</si>
  <si>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</si>
  <si>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</si>
  <si>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</si>
  <si>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</si>
  <si>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</si>
  <si>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</si>
  <si>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</si>
  <si>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</si>
  <si>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</si>
  <si>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</si>
  <si>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</si>
  <si>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</si>
  <si>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</si>
  <si>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</si>
  <si>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</si>
  <si>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</si>
  <si>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</si>
  <si>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</si>
  <si>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</si>
  <si>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</si>
  <si>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</si>
  <si>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</si>
  <si>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</si>
  <si>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</si>
  <si>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</si>
  <si>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</si>
  <si>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</si>
  <si>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</si>
  <si>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</si>
  <si>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</si>
  <si>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</si>
  <si>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</si>
  <si>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</si>
  <si>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</si>
  <si>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</si>
  <si>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</si>
  <si>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</si>
  <si>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</si>
  <si>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</si>
  <si>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</si>
  <si>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</si>
  <si>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</si>
  <si>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</si>
  <si>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</si>
  <si>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</si>
  <si>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</si>
  <si>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</si>
  <si>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</si>
  <si>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</si>
  <si>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</si>
  <si>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</si>
  <si>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</si>
  <si>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</si>
  <si>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</si>
  <si>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</si>
  <si>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</si>
  <si>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</si>
  <si>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</si>
  <si>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</si>
  <si>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</si>
  <si>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</si>
  <si>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</si>
  <si>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</si>
  <si>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</si>
  <si>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</si>
  <si>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</si>
  <si>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</si>
  <si>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</si>
  <si>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</si>
  <si>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</si>
  <si>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</si>
  <si>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</si>
  <si>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</si>
  <si>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</si>
  <si>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</si>
  <si>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</si>
  <si>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</si>
  <si>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</si>
  <si>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</si>
  <si>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</si>
  <si>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</si>
  <si>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</si>
  <si>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</si>
  <si>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</si>
  <si>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</si>
  <si>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</si>
  <si>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</si>
  <si>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</si>
  <si>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</si>
  <si>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</si>
  <si>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</si>
  <si>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</si>
  <si>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</si>
  <si>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</si>
  <si>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</si>
  <si>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</si>
  <si>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</si>
  <si>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</si>
  <si>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</si>
  <si>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</si>
  <si>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</si>
  <si>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</si>
  <si>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</si>
  <si>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</si>
  <si>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</si>
  <si>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</si>
  <si>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</si>
  <si>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</si>
  <si>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</si>
  <si>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</si>
  <si>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</si>
  <si>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</si>
  <si>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</si>
  <si>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</si>
  <si>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</si>
  <si>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</si>
  <si>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</si>
  <si>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</si>
  <si>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</si>
  <si>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</si>
  <si>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</si>
  <si>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</si>
  <si>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</si>
  <si>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</si>
  <si>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</si>
  <si>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</si>
  <si>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</si>
  <si>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</si>
  <si>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</si>
  <si>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</si>
  <si>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</si>
  <si>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</si>
  <si>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</si>
  <si>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</si>
  <si>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</si>
  <si>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</si>
  <si>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</si>
  <si>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</si>
  <si>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</si>
  <si>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</si>
  <si>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</si>
  <si>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</si>
  <si>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</si>
  <si>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</si>
  <si>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</si>
  <si>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</si>
  <si>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</si>
  <si>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</si>
  <si>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</si>
  <si>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</si>
  <si>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</si>
  <si>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</si>
  <si>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</si>
  <si>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</si>
  <si>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</si>
  <si>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</si>
  <si>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</si>
  <si>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</si>
  <si>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</si>
  <si>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</si>
  <si>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</si>
  <si>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</si>
  <si>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</si>
  <si>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</si>
  <si>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</si>
  <si>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</si>
  <si>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</si>
  <si>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</si>
  <si>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</si>
  <si>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</si>
  <si>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</si>
  <si>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</si>
  <si>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</si>
  <si>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</si>
  <si>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</si>
  <si>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</si>
  <si>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</si>
  <si>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</si>
  <si>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</si>
  <si>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</si>
  <si>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</si>
  <si>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</si>
  <si>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</si>
  <si>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</si>
  <si>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</si>
  <si>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</si>
  <si>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</si>
  <si>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</si>
  <si>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</si>
  <si>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</si>
  <si>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</si>
  <si>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</si>
  <si>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</si>
  <si>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</si>
  <si>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</si>
  <si>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</si>
  <si>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</si>
  <si>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</si>
  <si>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</si>
  <si>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</si>
  <si>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</si>
  <si>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</si>
  <si>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</si>
  <si>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</si>
  <si>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</si>
  <si>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</si>
  <si>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</si>
  <si>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</si>
  <si>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</si>
  <si>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</si>
  <si>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</si>
  <si>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</si>
  <si>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</si>
  <si>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</si>
  <si>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</si>
  <si>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</si>
  <si>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</si>
  <si>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</si>
  <si>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</si>
  <si>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</si>
  <si>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</si>
  <si>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</si>
  <si>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</si>
  <si>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</si>
  <si>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</si>
  <si>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</si>
  <si>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</si>
  <si>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</si>
  <si>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</si>
  <si>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</si>
  <si>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</si>
  <si>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</si>
  <si>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</si>
  <si>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</si>
  <si>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</si>
  <si>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</si>
  <si>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</si>
  <si>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</si>
  <si>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</si>
  <si>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</si>
  <si>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</si>
  <si>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</si>
  <si>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</si>
  <si>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</si>
  <si>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</si>
  <si>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</si>
  <si>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</si>
  <si>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</si>
  <si>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</si>
  <si>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</si>
  <si>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</si>
  <si>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</si>
  <si>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</si>
  <si>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</si>
  <si>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</si>
  <si>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</si>
  <si>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</si>
  <si>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</si>
  <si>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</si>
  <si>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</si>
  <si>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</si>
  <si>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</si>
  <si>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</si>
  <si>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</si>
  <si>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</si>
  <si>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</si>
  <si>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</si>
  <si>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</si>
  <si>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</si>
  <si>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</si>
  <si>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</si>
  <si>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</si>
  <si>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</si>
  <si>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</si>
  <si>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</si>
  <si>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</si>
  <si>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</si>
  <si>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</si>
  <si>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</si>
  <si>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</si>
  <si>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</si>
  <si>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</si>
  <si>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</si>
  <si>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</si>
  <si>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</si>
  <si>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</si>
  <si>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</si>
  <si>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</si>
  <si>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</si>
  <si>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</si>
  <si>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</si>
  <si>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</si>
  <si>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</si>
  <si>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</si>
  <si>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</si>
  <si>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</si>
  <si>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</si>
  <si>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</si>
  <si>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</si>
  <si>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</si>
  <si>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</si>
  <si>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</si>
  <si>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</si>
  <si>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</si>
  <si>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</si>
  <si>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</si>
  <si>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</si>
  <si>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</si>
  <si>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</si>
  <si>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</si>
  <si>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</si>
  <si>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</si>
  <si>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</si>
  <si>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</si>
  <si>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</si>
  <si>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</si>
  <si>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</si>
  <si>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</si>
  <si>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</si>
  <si>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</si>
  <si>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</si>
  <si>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</si>
  <si>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</si>
  <si>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</si>
  <si>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</si>
  <si>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</si>
  <si>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</si>
  <si>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</si>
  <si>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</si>
  <si>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</si>
  <si>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</si>
  <si>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</si>
  <si>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</si>
  <si>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</si>
  <si>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</si>
  <si>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</si>
  <si>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</si>
  <si>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</si>
  <si>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</si>
  <si>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</si>
  <si>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</si>
  <si>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</si>
  <si>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</si>
  <si>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</si>
  <si>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</si>
  <si>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</si>
  <si>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</si>
  <si>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</si>
  <si>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</si>
  <si>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</si>
  <si>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</si>
  <si>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</si>
  <si>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</si>
  <si>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</si>
  <si>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</si>
  <si>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</si>
  <si>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</si>
  <si>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</si>
  <si>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</si>
  <si>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</si>
  <si>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</si>
  <si>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</si>
  <si>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</si>
  <si>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</si>
  <si>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</si>
  <si>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</si>
  <si>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</si>
  <si>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</si>
  <si>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</si>
  <si>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</si>
  <si>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</si>
  <si>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</si>
  <si>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</si>
  <si>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</si>
  <si>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</si>
  <si>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</si>
  <si>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</si>
  <si>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</si>
  <si>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</si>
  <si>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</si>
  <si>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</si>
  <si>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</si>
  <si>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</si>
  <si>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</si>
  <si>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</si>
  <si>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</si>
  <si>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</si>
  <si>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</si>
  <si>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</si>
  <si>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</si>
  <si>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</si>
  <si>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</si>
  <si>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</si>
  <si>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</si>
  <si>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</si>
  <si>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</si>
  <si>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</si>
  <si>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</si>
  <si>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</si>
  <si>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</si>
  <si>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</si>
  <si>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</si>
  <si>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</si>
  <si>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</si>
  <si>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</si>
  <si>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</si>
  <si>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</si>
  <si>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</si>
  <si>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</si>
  <si>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</si>
  <si>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</si>
  <si>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</si>
  <si>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</si>
  <si>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</si>
  <si>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</si>
  <si>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</si>
  <si>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</si>
  <si>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</si>
  <si>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</si>
  <si>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</si>
  <si>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</si>
  <si>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</si>
  <si>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</si>
  <si>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</si>
  <si>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</si>
  <si>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</si>
  <si>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</si>
  <si>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</si>
  <si>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</si>
  <si>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</si>
  <si>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</si>
  <si>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</si>
  <si>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</si>
  <si>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</si>
  <si>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</si>
  <si>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</si>
  <si>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</si>
  <si>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</si>
  <si>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</si>
  <si>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</si>
  <si>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</si>
  <si>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</si>
  <si>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</si>
  <si>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</si>
  <si>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</si>
  <si>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</si>
  <si>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</si>
  <si>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</si>
  <si>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</si>
  <si>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</si>
  <si>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</si>
  <si>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</si>
  <si>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</si>
  <si>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</si>
  <si>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</si>
  <si>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</si>
  <si>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</si>
  <si>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</si>
  <si>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</si>
  <si>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</si>
  <si>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</si>
  <si>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</si>
  <si>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</si>
  <si>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</si>
  <si>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</si>
  <si>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</si>
  <si>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</si>
  <si>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</si>
  <si>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</si>
  <si>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</si>
  <si>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</si>
  <si>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</si>
  <si>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</si>
  <si>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</si>
  <si>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</si>
  <si>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</si>
  <si>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</si>
  <si>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</si>
  <si>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</si>
  <si>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</si>
  <si>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</si>
  <si>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</si>
  <si>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</si>
  <si>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</si>
  <si>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</si>
  <si>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</si>
  <si>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</si>
  <si>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</si>
  <si>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</si>
  <si>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</si>
  <si>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</si>
  <si>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</si>
  <si>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</si>
  <si>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</si>
  <si>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</si>
  <si>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</si>
  <si>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</si>
  <si>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</si>
  <si>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</si>
  <si>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</si>
  <si>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</si>
  <si>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</si>
  <si>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</si>
  <si>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</si>
  <si>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</si>
  <si>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</si>
  <si>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</si>
  <si>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</si>
  <si>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</si>
  <si>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</si>
  <si>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</si>
  <si>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</si>
  <si>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</si>
  <si>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</si>
  <si>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</si>
  <si>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</si>
  <si>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</si>
  <si>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</si>
  <si>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</si>
  <si>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</si>
  <si>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</si>
  <si>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</si>
  <si>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</si>
  <si>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</si>
  <si>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</si>
  <si>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</si>
  <si>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</si>
  <si>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</si>
  <si>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</si>
  <si>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</si>
  <si>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</si>
  <si>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</si>
  <si>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</si>
  <si>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</si>
  <si>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</si>
  <si>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</si>
  <si>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</si>
  <si>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</si>
  <si>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</si>
  <si>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</si>
  <si>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</si>
  <si>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</si>
  <si>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</si>
  <si>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</si>
  <si>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</si>
  <si>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</si>
  <si>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</si>
  <si>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</si>
  <si>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</si>
  <si>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</si>
  <si>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</si>
  <si>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</si>
  <si>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</si>
  <si>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</si>
  <si>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</si>
  <si>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</si>
  <si>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</si>
  <si>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</si>
  <si>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</si>
  <si>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</si>
  <si>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</si>
  <si>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</si>
  <si>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</si>
  <si>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</si>
  <si>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</si>
  <si>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</si>
  <si>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</si>
  <si>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</si>
  <si>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</si>
  <si>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</si>
  <si>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</si>
  <si>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</si>
  <si>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</si>
  <si>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</si>
  <si>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</si>
  <si>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</si>
  <si>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</si>
  <si>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</si>
  <si>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</si>
  <si>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</si>
  <si>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</si>
  <si>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</si>
  <si>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</si>
  <si>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</si>
  <si>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</si>
  <si>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</si>
  <si>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</si>
  <si>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</si>
  <si>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</si>
  <si>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</si>
  <si>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</si>
  <si>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</si>
  <si>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</si>
  <si>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</si>
  <si>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</si>
  <si>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</si>
  <si>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</si>
  <si>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</si>
  <si>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</si>
  <si>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</si>
  <si>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</si>
  <si>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</si>
  <si>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</si>
  <si>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</si>
  <si>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</si>
  <si>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</si>
  <si>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</si>
  <si>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</si>
  <si>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</si>
  <si>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</si>
  <si>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</si>
  <si>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</si>
  <si>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</si>
  <si>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</si>
  <si>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</si>
  <si>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</si>
  <si>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</si>
  <si>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</si>
  <si>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</si>
  <si>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</si>
  <si>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</si>
  <si>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</si>
  <si>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</si>
  <si>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</si>
  <si>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</si>
  <si>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</si>
  <si>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</si>
  <si>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</si>
  <si>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</si>
  <si>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</si>
  <si>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</si>
  <si>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</si>
  <si>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</si>
  <si>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</si>
  <si>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</si>
  <si>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</si>
  <si>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</si>
  <si>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</si>
  <si>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</si>
  <si>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</si>
  <si>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</si>
  <si>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</si>
  <si>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</si>
  <si>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</si>
  <si>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</si>
  <si>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</si>
  <si>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</si>
  <si>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</si>
  <si>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</si>
  <si>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</si>
  <si>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</si>
  <si>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</si>
  <si>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</si>
  <si>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</si>
  <si>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</si>
  <si>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</si>
  <si>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</si>
  <si>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</si>
  <si>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</si>
  <si>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</si>
  <si>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</si>
  <si>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</si>
  <si>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</si>
  <si>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</si>
  <si>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</si>
  <si>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</si>
  <si>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</si>
  <si>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</si>
  <si>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</si>
  <si>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</si>
  <si>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</si>
  <si>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</si>
  <si>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</si>
  <si>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</si>
  <si>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</si>
  <si>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</si>
  <si>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</si>
  <si>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</si>
  <si>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</si>
  <si>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</si>
  <si>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</si>
  <si>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</si>
  <si>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</si>
  <si>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</si>
  <si>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</si>
  <si>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</si>
  <si>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</si>
  <si>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</si>
  <si>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</si>
  <si>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</si>
  <si>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</si>
  <si>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</si>
  <si>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</si>
  <si>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</si>
  <si>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</si>
  <si>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</si>
  <si>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</si>
  <si>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</si>
  <si>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</si>
  <si>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</si>
  <si>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</si>
  <si>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</si>
  <si>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</si>
  <si>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</si>
  <si>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</si>
  <si>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</si>
  <si>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</si>
  <si>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</si>
  <si>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</si>
  <si>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</si>
  <si>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</si>
  <si>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</si>
  <si>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</si>
  <si>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</si>
  <si>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</si>
  <si>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</si>
  <si>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</si>
  <si>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</si>
  <si>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</si>
  <si>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</si>
  <si>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</si>
  <si>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</si>
  <si>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</si>
  <si>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</si>
  <si>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</si>
  <si>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</si>
  <si>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</si>
  <si>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</si>
  <si>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</si>
  <si>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</si>
  <si>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</si>
  <si>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</si>
  <si>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</si>
  <si>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</si>
  <si>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</si>
  <si>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</si>
  <si>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</si>
  <si>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</si>
  <si>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</si>
  <si>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</si>
  <si>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</si>
  <si>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</si>
  <si>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</si>
  <si>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</si>
  <si>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</si>
  <si>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</si>
  <si>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</si>
  <si>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</si>
  <si>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</si>
  <si>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</si>
  <si>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</si>
  <si>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</si>
  <si>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</si>
  <si>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</si>
  <si>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</si>
  <si>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</si>
  <si>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</si>
  <si>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</si>
  <si>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</si>
  <si>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</si>
  <si>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</si>
  <si>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</si>
  <si>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</si>
  <si>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</si>
  <si>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</si>
  <si>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</si>
  <si>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</si>
  <si>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</si>
  <si>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</si>
  <si>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</si>
  <si>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</si>
  <si>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</si>
  <si>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</si>
  <si>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</si>
  <si>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</si>
  <si>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</si>
  <si>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</si>
  <si>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</si>
  <si>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</si>
  <si>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</si>
  <si>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</si>
  <si>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</si>
  <si>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</si>
  <si>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</si>
  <si>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</si>
  <si>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</si>
  <si>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</si>
  <si>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</si>
  <si>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</si>
  <si>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</si>
  <si>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</si>
  <si>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</si>
  <si>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</si>
  <si>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</si>
  <si>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</si>
  <si>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</si>
  <si>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</si>
  <si>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</si>
  <si>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</si>
  <si>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</si>
  <si>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</si>
  <si>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</si>
  <si>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</si>
  <si>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</si>
  <si>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</si>
  <si>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</si>
  <si>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</si>
  <si>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</si>
  <si>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</si>
  <si>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</si>
  <si>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</si>
  <si>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</si>
  <si>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</si>
  <si>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</si>
  <si>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</si>
  <si>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</si>
  <si>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</si>
  <si>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</si>
  <si>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</si>
  <si>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</si>
  <si>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</si>
  <si>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</si>
  <si>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</si>
  <si>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</si>
  <si>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</si>
  <si>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</si>
  <si>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</si>
  <si>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</si>
  <si>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</si>
  <si>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</si>
  <si>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</si>
  <si>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</si>
  <si>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</si>
  <si>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</si>
  <si>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</si>
  <si>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</si>
  <si>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</si>
  <si>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</si>
  <si>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</si>
  <si>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</si>
  <si>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</si>
  <si>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</si>
  <si>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</si>
  <si>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</si>
  <si>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</si>
  <si>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</si>
  <si>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</si>
  <si>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</si>
  <si>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</si>
  <si>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</si>
  <si>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</si>
  <si>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</si>
  <si>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</si>
  <si>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</si>
  <si>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</si>
  <si>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</si>
  <si>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</si>
  <si>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</si>
  <si>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</si>
  <si>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</si>
  <si>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</si>
  <si>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</si>
  <si>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</si>
  <si>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</si>
  <si>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</si>
  <si>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</si>
  <si>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</si>
  <si>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</si>
  <si>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</si>
  <si>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</si>
  <si>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</si>
  <si>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</si>
  <si>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</si>
  <si>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</si>
  <si>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</si>
  <si>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</si>
  <si>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</si>
  <si>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</si>
  <si>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</si>
  <si>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</si>
  <si>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</si>
  <si>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</si>
  <si>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</si>
  <si>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</si>
  <si>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</si>
  <si>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</si>
  <si>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</si>
  <si>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</si>
  <si>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</si>
  <si>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</si>
  <si>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</si>
  <si>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</si>
  <si>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</si>
  <si>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</si>
  <si>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</si>
  <si>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</si>
  <si>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</si>
  <si>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</si>
  <si>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</si>
  <si>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</si>
  <si>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</si>
  <si>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</si>
  <si>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</si>
  <si>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</si>
  <si>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</si>
  <si>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</si>
  <si>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</si>
  <si>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</si>
  <si>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</si>
  <si>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</si>
  <si>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</si>
  <si>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</si>
  <si>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</si>
  <si>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</si>
  <si>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</si>
  <si>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</si>
  <si>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</si>
  <si>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</si>
  <si>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</si>
  <si>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</si>
  <si>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</si>
  <si>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</si>
  <si>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</si>
  <si>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</si>
  <si>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</si>
  <si>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</si>
  <si>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</si>
  <si>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</si>
  <si>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</si>
  <si>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</si>
  <si>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</si>
  <si>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</si>
  <si>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</si>
  <si>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</si>
  <si>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</si>
  <si>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</si>
  <si>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</si>
  <si>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</si>
  <si>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</si>
  <si>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</si>
  <si>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</si>
  <si>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</si>
  <si>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</si>
  <si>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</si>
  <si>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</si>
  <si>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</si>
  <si>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</si>
  <si>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</si>
  <si>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</si>
  <si>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</si>
  <si>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</si>
  <si>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</si>
  <si>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</si>
  <si>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</si>
  <si>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</si>
  <si>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</si>
  <si>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</si>
  <si>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</si>
  <si>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</si>
  <si>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</si>
  <si>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</si>
  <si>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</si>
  <si>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</si>
  <si>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</si>
  <si>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</si>
  <si>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</si>
  <si>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</si>
  <si>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</si>
  <si>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</si>
  <si>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</si>
  <si>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</si>
  <si>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</si>
  <si>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</si>
  <si>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</si>
  <si>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</si>
  <si>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</si>
  <si>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</si>
  <si>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</si>
  <si>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</si>
  <si>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</si>
  <si>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</si>
  <si>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</si>
  <si>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</si>
  <si>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</si>
  <si>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</si>
  <si>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</si>
  <si>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</si>
  <si>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</si>
  <si>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</si>
  <si>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</si>
  <si>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</si>
  <si>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</si>
  <si>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</si>
  <si>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</si>
  <si>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</si>
  <si>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</si>
  <si>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</si>
  <si>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</si>
  <si>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</si>
  <si>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</si>
  <si>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</si>
  <si>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</si>
  <si>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</si>
  <si>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</si>
  <si>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</si>
  <si>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</si>
  <si>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</si>
  <si>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</si>
  <si>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</si>
  <si>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</si>
  <si>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</si>
  <si>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</si>
  <si>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</si>
  <si>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</si>
  <si>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</si>
  <si>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</si>
  <si>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</si>
  <si>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</si>
  <si>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</si>
  <si>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</si>
  <si>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</si>
  <si>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</si>
  <si>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</si>
  <si>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</si>
  <si>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</si>
  <si>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</si>
  <si>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</si>
  <si>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</si>
  <si>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</si>
  <si>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</si>
  <si>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</si>
  <si>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</si>
  <si>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</si>
  <si>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</si>
  <si>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</si>
  <si>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</si>
  <si>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</si>
  <si>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</si>
  <si>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</si>
  <si>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</si>
  <si>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</si>
  <si>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</si>
  <si>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</si>
  <si>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</si>
  <si>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</si>
  <si>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</si>
  <si>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</si>
  <si>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</si>
  <si>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</si>
  <si>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</si>
  <si>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</si>
  <si>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</si>
  <si>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</si>
  <si>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</si>
  <si>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</si>
  <si>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</si>
  <si>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</si>
  <si>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</si>
  <si>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</si>
  <si>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</si>
  <si>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</si>
  <si>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</si>
  <si>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</si>
  <si>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</si>
  <si>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</si>
  <si>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</si>
  <si>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</si>
  <si>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</si>
  <si>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</si>
  <si>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</si>
  <si>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</si>
  <si>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</si>
  <si>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</si>
  <si>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</si>
  <si>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</si>
  <si>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</si>
  <si>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</si>
  <si>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</si>
  <si>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</si>
  <si>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</si>
  <si>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</si>
  <si>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</si>
  <si>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</si>
  <si>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</si>
  <si>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</si>
  <si>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</si>
  <si>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</si>
  <si>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</si>
  <si>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</si>
  <si>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</si>
  <si>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</si>
  <si>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</si>
  <si>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</si>
  <si>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</si>
  <si>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</si>
  <si>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</si>
  <si>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</si>
  <si>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</si>
  <si>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</si>
  <si>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</si>
  <si>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</si>
  <si>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</si>
  <si>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</si>
  <si>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</si>
  <si>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</si>
  <si>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</si>
  <si>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</si>
  <si>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</si>
  <si>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</si>
  <si>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</si>
  <si>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</si>
  <si>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</si>
  <si>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</si>
  <si>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</si>
  <si>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</si>
  <si>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</si>
  <si>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</si>
  <si>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</si>
  <si>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</si>
  <si>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</si>
  <si>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</si>
  <si>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</si>
  <si>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</si>
  <si>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</si>
  <si>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</si>
  <si>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</si>
  <si>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</si>
  <si>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</si>
  <si>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</si>
  <si>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</si>
  <si>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</si>
  <si>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</si>
  <si>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</si>
  <si>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</si>
  <si>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</si>
  <si>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</si>
  <si>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</si>
  <si>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</si>
  <si>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</si>
  <si>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</si>
  <si>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</si>
  <si>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</si>
  <si>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</si>
  <si>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</si>
  <si>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</si>
  <si>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</si>
  <si>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</si>
  <si>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</si>
  <si>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</si>
  <si>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</si>
  <si>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</si>
  <si>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</si>
  <si>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</si>
  <si>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</si>
  <si>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</si>
  <si>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</si>
  <si>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</si>
  <si>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</si>
  <si>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</si>
  <si>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</si>
  <si>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</si>
  <si>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</si>
  <si>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</si>
  <si>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</si>
  <si>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</si>
  <si>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</si>
  <si>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</si>
  <si>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</si>
  <si>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</si>
  <si>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</si>
  <si>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</si>
  <si>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</si>
  <si>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</si>
  <si>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</si>
  <si>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</si>
  <si>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</si>
  <si>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</si>
  <si>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</si>
  <si>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</si>
  <si>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</si>
  <si>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</si>
  <si>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</si>
  <si>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</si>
  <si>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</si>
  <si>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</si>
  <si>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</si>
  <si>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</si>
  <si>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</si>
  <si>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</si>
  <si>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</si>
  <si>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</si>
  <si>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</si>
  <si>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</si>
  <si>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</si>
  <si>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</si>
  <si>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</si>
  <si>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</si>
  <si>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</si>
  <si>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</si>
  <si>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</si>
  <si>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</si>
  <si>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</si>
  <si>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</si>
  <si>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</si>
  <si>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</si>
  <si>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</si>
  <si>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</si>
  <si>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</si>
  <si>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</si>
  <si>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</si>
  <si>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</si>
  <si>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</si>
  <si>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</si>
  <si>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</si>
  <si>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</si>
  <si>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</si>
  <si>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</si>
  <si>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</si>
  <si>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</si>
  <si>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</si>
  <si>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</si>
  <si>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</si>
  <si>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</si>
  <si>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</si>
  <si>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</si>
  <si>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</si>
  <si>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</si>
  <si>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</si>
  <si>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</si>
  <si>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</si>
  <si>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</si>
  <si>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</si>
  <si>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</si>
  <si>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</si>
  <si>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</si>
  <si>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</si>
  <si>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</si>
  <si>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</si>
  <si>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</si>
  <si>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</si>
  <si>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</si>
  <si>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</si>
  <si>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</si>
  <si>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</si>
  <si>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</si>
  <si>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</si>
  <si>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</si>
  <si>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</si>
  <si>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</si>
  <si>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</si>
  <si>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</si>
  <si>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</si>
  <si>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</si>
  <si>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</si>
  <si>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</si>
  <si>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</si>
  <si>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</si>
  <si>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</si>
  <si>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</si>
  <si>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</si>
  <si>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</si>
  <si>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</si>
  <si>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</si>
  <si>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</si>
  <si>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</si>
  <si>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</si>
  <si>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</si>
  <si>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</si>
  <si>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</si>
  <si>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</si>
  <si>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</si>
  <si>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</si>
  <si>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</si>
  <si>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</si>
  <si>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</si>
  <si>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</si>
  <si>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</si>
  <si>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</si>
  <si>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</si>
  <si>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</si>
  <si>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</si>
  <si>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</si>
  <si>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</si>
  <si>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</si>
  <si>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</si>
  <si>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</si>
  <si>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</si>
  <si>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</si>
  <si>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</si>
  <si>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</si>
  <si>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</si>
  <si>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</si>
  <si>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</si>
  <si>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</si>
  <si>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</si>
  <si>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</si>
  <si>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</si>
  <si>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</si>
  <si>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</si>
  <si>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</si>
  <si>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</si>
  <si>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</si>
  <si>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</si>
  <si>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</si>
  <si>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</si>
  <si>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</si>
  <si>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</si>
  <si>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</si>
  <si>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</si>
  <si>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</si>
  <si>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</si>
  <si>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</si>
  <si>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</si>
  <si>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</si>
  <si>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</si>
  <si>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</si>
  <si>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</si>
  <si>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</si>
  <si>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</si>
  <si>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</si>
  <si>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</si>
  <si>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</si>
  <si>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</si>
  <si>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</si>
  <si>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</si>
  <si>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</si>
  <si>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</si>
  <si>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</si>
  <si>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</si>
  <si>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</si>
  <si>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</si>
  <si>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</si>
  <si>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</si>
  <si>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</si>
  <si>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</si>
  <si>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</si>
  <si>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</si>
  <si>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</si>
  <si>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</si>
  <si>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</si>
  <si>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</si>
  <si>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</si>
  <si>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</si>
  <si>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</si>
  <si>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</si>
  <si>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</si>
  <si>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</si>
  <si>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</si>
  <si>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</si>
  <si>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</si>
  <si>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</si>
  <si>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</si>
  <si>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</si>
  <si>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</si>
  <si>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</si>
  <si>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</si>
  <si>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</si>
  <si>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</si>
  <si>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</si>
  <si>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</si>
  <si>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</si>
  <si>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</si>
  <si>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</si>
  <si>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</si>
  <si>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</si>
  <si>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</si>
  <si>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</si>
  <si>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</si>
  <si>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</si>
  <si>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</si>
  <si>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</si>
  <si>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</si>
  <si>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</si>
  <si>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</si>
  <si>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</si>
  <si>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</si>
  <si>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</si>
  <si>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</si>
  <si>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</si>
  <si>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</si>
  <si>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</si>
  <si>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</si>
  <si>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</si>
  <si>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</si>
  <si>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</si>
  <si>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</si>
  <si>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</si>
  <si>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</si>
  <si>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</si>
  <si>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</si>
  <si>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</si>
  <si>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</si>
  <si>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</si>
  <si>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</si>
  <si>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</si>
  <si>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</si>
  <si>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</si>
  <si>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</si>
  <si>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</si>
  <si>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</si>
  <si>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</si>
  <si>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</si>
  <si>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</si>
  <si>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</si>
  <si>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</si>
  <si>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</si>
  <si>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</si>
  <si>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</si>
  <si>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</si>
  <si>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</si>
  <si>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</si>
  <si>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</si>
  <si>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</si>
  <si>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</si>
  <si>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</si>
  <si>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</si>
  <si>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</si>
  <si>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</si>
  <si>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</si>
  <si>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</si>
  <si>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</si>
  <si>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</si>
  <si>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</si>
  <si>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</si>
  <si>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</si>
  <si>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</si>
  <si>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</si>
  <si>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</si>
  <si>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</si>
  <si>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</si>
  <si>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</si>
  <si>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</si>
  <si>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</si>
  <si>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</si>
  <si>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</si>
  <si>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</si>
  <si>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</si>
  <si>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</si>
  <si>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</si>
  <si>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</si>
  <si>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</si>
  <si>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</si>
  <si>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</si>
  <si>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</si>
  <si>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</si>
  <si>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</si>
  <si>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</si>
  <si>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</si>
  <si>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</si>
  <si>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</si>
  <si>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</si>
  <si>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</si>
  <si>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</si>
  <si>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</si>
  <si>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</si>
  <si>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</si>
  <si>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</si>
  <si>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</si>
  <si>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</si>
  <si>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</si>
  <si>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</si>
  <si>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</si>
  <si>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</si>
  <si>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</si>
  <si>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</si>
  <si>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</si>
  <si>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</si>
  <si>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</si>
  <si>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</si>
  <si>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</si>
  <si>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</si>
  <si>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</si>
  <si>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</si>
  <si>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</si>
  <si>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</si>
  <si>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</si>
  <si>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</si>
  <si>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</si>
  <si>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</si>
  <si>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</si>
  <si>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</si>
  <si>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</si>
  <si>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</si>
  <si>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</si>
  <si>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</si>
  <si>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</si>
  <si>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</si>
  <si>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</si>
  <si>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</si>
  <si>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</si>
  <si>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</si>
  <si>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</si>
  <si>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</si>
  <si>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</si>
  <si>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</si>
  <si>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</si>
  <si>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</si>
  <si>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</si>
  <si>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</si>
  <si>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</si>
  <si>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</si>
  <si>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</si>
  <si>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</si>
  <si>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</si>
  <si>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</si>
  <si>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</si>
  <si>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</si>
  <si>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</si>
  <si>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</si>
  <si>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</si>
  <si>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</si>
  <si>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</si>
  <si>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</si>
  <si>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</si>
  <si>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</si>
  <si>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</si>
  <si>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</si>
  <si>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</si>
  <si>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</si>
  <si>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</si>
  <si>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</si>
  <si>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</si>
  <si>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</si>
  <si>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</si>
  <si>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</si>
  <si>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</si>
  <si>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</si>
  <si>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</si>
  <si>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</si>
  <si>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</si>
  <si>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</si>
  <si>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</si>
  <si>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</si>
  <si>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</si>
  <si>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</si>
  <si>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</si>
  <si>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</si>
  <si>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</si>
  <si>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</si>
  <si>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</si>
  <si>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</si>
  <si>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</si>
  <si>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</si>
  <si>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</si>
  <si>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</si>
  <si>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</si>
  <si>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</si>
  <si>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</si>
  <si>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</si>
  <si>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</si>
  <si>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</si>
  <si>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</si>
  <si>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</si>
  <si>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</si>
  <si>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</si>
  <si>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</si>
  <si>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</si>
  <si>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</si>
  <si>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</si>
  <si>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</si>
  <si>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</si>
  <si>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</si>
  <si>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</si>
  <si>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</si>
  <si>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</si>
  <si>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</si>
  <si>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</si>
  <si>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</si>
  <si>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</si>
  <si>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</si>
  <si>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</si>
  <si>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</si>
  <si>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</si>
  <si>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</si>
  <si>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</si>
  <si>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</si>
  <si>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</si>
  <si>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</si>
  <si>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</si>
  <si>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</si>
  <si>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</si>
  <si>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</si>
  <si>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</si>
  <si>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</si>
  <si>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</si>
  <si>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</si>
  <si>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</si>
  <si>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</si>
  <si>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</si>
  <si>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</si>
  <si>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</si>
  <si>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</si>
  <si>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</si>
  <si>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</si>
  <si>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</si>
  <si>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</si>
  <si>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</si>
  <si>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</si>
  <si>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</si>
  <si>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</si>
  <si>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</si>
  <si>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</si>
  <si>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</si>
  <si>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</si>
  <si>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</si>
  <si>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</si>
  <si>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</si>
  <si>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</si>
  <si>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</si>
  <si>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</si>
  <si>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</si>
  <si>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</si>
  <si>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</si>
  <si>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</si>
  <si>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</si>
  <si>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</si>
  <si>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</si>
  <si>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</si>
  <si>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</si>
  <si>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</si>
  <si>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</si>
  <si>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</si>
  <si>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</si>
  <si>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</si>
  <si>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</si>
  <si>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</si>
  <si>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</si>
  <si>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</si>
  <si>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</si>
  <si>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</si>
  <si>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</si>
  <si>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</si>
  <si>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</si>
  <si>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</si>
  <si>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</si>
  <si>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</si>
  <si>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</si>
  <si>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</si>
  <si>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</si>
  <si>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</si>
  <si>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</si>
  <si>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</si>
  <si>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</si>
  <si>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</si>
  <si>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</si>
  <si>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</si>
  <si>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</si>
  <si>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</si>
  <si>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</si>
  <si>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</si>
  <si>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</si>
  <si>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</si>
  <si>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</si>
  <si>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</si>
  <si>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</si>
  <si>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</si>
  <si>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</si>
  <si>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</si>
  <si>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</si>
  <si>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</si>
  <si>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</si>
  <si>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</si>
  <si>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</si>
  <si>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</si>
  <si>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</si>
  <si>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</si>
  <si>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</si>
  <si>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</si>
  <si>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</si>
  <si>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</si>
  <si>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</si>
  <si>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</si>
  <si>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</si>
  <si>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</si>
  <si>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</si>
  <si>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</si>
  <si>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</si>
  <si>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</si>
  <si>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</si>
  <si>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</si>
  <si>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</si>
  <si>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</si>
  <si>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</si>
  <si>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</si>
  <si>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</si>
  <si>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</si>
  <si>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</si>
  <si>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</si>
  <si>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</si>
  <si>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</si>
  <si>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</si>
  <si>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</si>
  <si>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</si>
  <si>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</si>
  <si>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</si>
  <si>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</si>
  <si>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</si>
  <si>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</si>
  <si>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</si>
  <si>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</si>
  <si>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</si>
  <si>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</si>
  <si>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</si>
  <si>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</si>
  <si>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</si>
  <si>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</si>
  <si>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</si>
  <si>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</si>
  <si>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</si>
  <si>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</si>
  <si>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</si>
  <si>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</si>
  <si>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</si>
  <si>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</si>
  <si>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</si>
  <si>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</si>
  <si>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</si>
  <si>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</si>
  <si>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</si>
  <si>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</si>
  <si>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</si>
  <si>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</si>
  <si>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</si>
  <si>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</si>
  <si>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</si>
  <si>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</si>
  <si>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</si>
  <si>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</si>
  <si>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</si>
  <si>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</si>
  <si>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</si>
  <si>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</si>
  <si>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</si>
  <si>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</si>
  <si>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</si>
  <si>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</si>
  <si>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</si>
  <si>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</si>
  <si>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</si>
  <si>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</si>
  <si>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</si>
  <si>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</si>
  <si>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</si>
  <si>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</si>
  <si>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</si>
  <si>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</si>
  <si>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</si>
  <si>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</si>
  <si>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</si>
  <si>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</si>
  <si>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</si>
  <si>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</si>
  <si>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</si>
  <si>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</si>
  <si>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</si>
  <si>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</si>
  <si>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</si>
  <si>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</si>
  <si>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</si>
  <si>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</si>
  <si>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</si>
  <si>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</si>
  <si>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</si>
  <si>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</si>
  <si>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</si>
  <si>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</si>
  <si>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</si>
  <si>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</si>
  <si>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</si>
  <si>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</si>
  <si>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</si>
  <si>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</si>
  <si>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</si>
  <si>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</si>
  <si>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</si>
  <si>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</si>
  <si>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</si>
  <si>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</si>
  <si>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</si>
  <si>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</si>
  <si>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</si>
  <si>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</si>
  <si>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</si>
  <si>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</si>
  <si>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</si>
  <si>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</si>
  <si>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</si>
  <si>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</si>
  <si>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</si>
  <si>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</si>
  <si>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</si>
  <si>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</si>
  <si>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</si>
  <si>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</si>
  <si>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</si>
  <si>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</si>
  <si>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</si>
  <si>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</si>
  <si>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</si>
  <si>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</si>
  <si>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</si>
  <si>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</si>
  <si>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</si>
  <si>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</si>
  <si>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</si>
  <si>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</si>
  <si>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</si>
  <si>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</si>
  <si>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</si>
  <si>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</si>
  <si>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</si>
  <si>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</si>
  <si>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</si>
  <si>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</si>
  <si>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</si>
  <si>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</si>
  <si>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</si>
  <si>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</si>
  <si>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</si>
  <si>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</si>
  <si>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</si>
  <si>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</si>
  <si>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</si>
  <si>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</si>
  <si>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</si>
  <si>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</si>
  <si>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</si>
  <si>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</si>
  <si>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</si>
  <si>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</si>
  <si>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</si>
  <si>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</si>
  <si>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</si>
  <si>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</si>
  <si>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</si>
  <si>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</si>
  <si>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</si>
  <si>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</si>
  <si>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</si>
  <si>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</si>
  <si>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</si>
  <si>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</si>
  <si>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</si>
  <si>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</si>
  <si>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</si>
  <si>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</si>
  <si>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</si>
  <si>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</si>
  <si>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</si>
  <si>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</si>
  <si>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</si>
  <si>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</si>
  <si>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</si>
  <si>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</si>
  <si>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</si>
  <si>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</si>
  <si>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</si>
  <si>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</si>
  <si>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</si>
  <si>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</si>
  <si>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</si>
  <si>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</si>
  <si>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</si>
  <si>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</si>
  <si>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</si>
  <si>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</si>
  <si>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</si>
  <si>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</si>
  <si>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</si>
  <si>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</si>
  <si>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</si>
  <si>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</si>
  <si>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</si>
  <si>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</si>
  <si>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</si>
  <si>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</si>
  <si>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</si>
  <si>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</si>
  <si>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</si>
  <si>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</si>
  <si>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</si>
  <si>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</si>
  <si>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</si>
  <si>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</si>
  <si>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</si>
  <si>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</si>
  <si>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</si>
  <si>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</si>
  <si>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</si>
  <si>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</si>
  <si>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</si>
  <si>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</si>
  <si>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</si>
  <si>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</si>
  <si>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</si>
  <si>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</si>
  <si>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</si>
  <si>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</si>
  <si>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</si>
  <si>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</si>
  <si>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</si>
  <si>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</si>
  <si>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</si>
  <si>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</si>
  <si>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</si>
  <si>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</si>
  <si>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</si>
  <si>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</si>
  <si>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</si>
  <si>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</si>
  <si>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</si>
  <si>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</si>
  <si>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</si>
  <si>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</si>
  <si>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</si>
  <si>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</si>
  <si>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</si>
  <si>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</si>
  <si>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</si>
  <si>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</si>
  <si>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</si>
  <si>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</si>
  <si>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</si>
  <si>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</si>
  <si>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</si>
  <si>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</si>
  <si>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</si>
  <si>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</si>
  <si>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</si>
  <si>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</si>
  <si>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</si>
  <si>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</si>
  <si>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</si>
  <si>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</si>
  <si>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</si>
  <si>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</si>
  <si>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</si>
  <si>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</si>
  <si>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</si>
  <si>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</si>
  <si>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</si>
  <si>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</si>
  <si>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</si>
  <si>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</si>
  <si>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</si>
  <si>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</si>
  <si>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</si>
  <si>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</si>
  <si>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</si>
  <si>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</si>
  <si>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</si>
  <si>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</si>
  <si>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</si>
  <si>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</si>
  <si>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</si>
  <si>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</si>
  <si>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</si>
  <si>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</si>
  <si>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</si>
  <si>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</si>
  <si>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</si>
  <si>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</si>
  <si>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</si>
  <si>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</si>
  <si>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</si>
  <si>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</si>
  <si>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</si>
  <si>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</si>
  <si>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</si>
  <si>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</si>
  <si>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</si>
  <si>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</si>
  <si>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</si>
  <si>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</si>
  <si>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</si>
  <si>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</si>
  <si>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</si>
  <si>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</si>
  <si>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</si>
  <si>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</si>
  <si>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</si>
  <si>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</si>
  <si>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</si>
  <si>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</si>
  <si>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</si>
  <si>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</si>
  <si>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</si>
  <si>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</si>
  <si>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</si>
  <si>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</si>
  <si>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</si>
  <si>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</si>
  <si>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</si>
  <si>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</si>
  <si>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</si>
  <si>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</si>
  <si>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</si>
  <si>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</si>
  <si>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</si>
  <si>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</si>
  <si>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</si>
  <si>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</si>
  <si>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</si>
  <si>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</si>
  <si>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</si>
  <si>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</si>
  <si>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</si>
  <si>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</si>
  <si>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</si>
  <si>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</si>
  <si>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</si>
  <si>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</si>
  <si>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</si>
  <si>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</si>
  <si>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</si>
  <si>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</si>
  <si>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</si>
  <si>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</si>
  <si>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</si>
  <si>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</si>
  <si>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</si>
  <si>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</si>
  <si>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</si>
  <si>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</si>
  <si>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</si>
  <si>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</si>
  <si>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</si>
  <si>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</si>
  <si>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</si>
  <si>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</si>
  <si>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</si>
  <si>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</si>
  <si>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</si>
  <si>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</si>
  <si>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</si>
  <si>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</si>
  <si>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</si>
  <si>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</si>
  <si>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</si>
  <si>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</si>
  <si>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</si>
  <si>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</si>
  <si>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</si>
  <si>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</si>
  <si>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</si>
  <si>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</si>
  <si>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</si>
  <si>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</si>
  <si>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</si>
  <si>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</si>
  <si>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</si>
  <si>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</si>
  <si>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</si>
  <si>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</si>
  <si>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</si>
  <si>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</si>
  <si>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</si>
  <si>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</si>
  <si>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</si>
  <si>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</si>
  <si>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</si>
  <si>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</si>
  <si>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</si>
  <si>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</si>
  <si>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</si>
  <si>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</si>
  <si>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</si>
  <si>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</si>
  <si>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</si>
  <si>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</si>
  <si>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</si>
  <si>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</si>
  <si>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</si>
  <si>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</si>
  <si>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</si>
  <si>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</si>
  <si>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</si>
  <si>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</si>
  <si>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</si>
  <si>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</si>
  <si>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</si>
  <si>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</si>
  <si>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</si>
  <si>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</si>
  <si>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</si>
  <si>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</si>
  <si>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</si>
  <si>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</si>
  <si>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</si>
  <si>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</si>
  <si>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</si>
  <si>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</si>
  <si>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</si>
  <si>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</si>
  <si>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</si>
  <si>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</si>
  <si>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</si>
  <si>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</si>
  <si>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</si>
  <si>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</si>
  <si>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</si>
  <si>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</si>
  <si>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</si>
  <si>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</si>
  <si>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</si>
  <si>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</si>
  <si>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</si>
  <si>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</si>
  <si>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</si>
  <si>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</si>
  <si>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</si>
  <si>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</si>
  <si>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</si>
  <si>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</si>
  <si>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</si>
  <si>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</si>
  <si>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</si>
  <si>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</si>
  <si>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</si>
  <si>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</si>
  <si>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</si>
  <si>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</si>
  <si>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</si>
  <si>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</si>
  <si>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</si>
  <si>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</si>
  <si>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</si>
  <si>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</si>
  <si>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</si>
  <si>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</si>
  <si>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</si>
  <si>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</si>
  <si>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</si>
  <si>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</si>
  <si>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</si>
  <si>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</si>
  <si>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</si>
  <si>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</si>
  <si>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</si>
  <si>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</si>
  <si>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</si>
  <si>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</si>
  <si>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</si>
  <si>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</si>
  <si>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</si>
  <si>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</si>
  <si>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</si>
  <si>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</si>
  <si>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</si>
  <si>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</si>
  <si>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</si>
  <si>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</si>
  <si>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</si>
  <si>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</si>
  <si>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</si>
  <si>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</si>
  <si>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</si>
  <si>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</si>
  <si>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</si>
  <si>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</si>
  <si>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</si>
  <si>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</si>
  <si>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</si>
  <si>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</si>
  <si>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</si>
  <si>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</si>
  <si>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</si>
  <si>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</si>
  <si>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</si>
  <si>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</si>
  <si>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</si>
  <si>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</si>
  <si>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</si>
  <si>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</si>
  <si>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</si>
  <si>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</si>
  <si>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</si>
  <si>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</si>
  <si>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</si>
  <si>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</si>
  <si>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</si>
  <si>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</si>
  <si>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</si>
  <si>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</si>
  <si>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</si>
  <si>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</si>
  <si>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</si>
  <si>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</si>
  <si>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</si>
  <si>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</si>
  <si>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</si>
  <si>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</si>
  <si>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</si>
  <si>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</si>
  <si>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</si>
  <si>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</si>
  <si>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</si>
  <si>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</si>
  <si>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</si>
  <si>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</si>
  <si>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</si>
  <si>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</si>
  <si>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</si>
  <si>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</si>
  <si>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</si>
  <si>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</si>
  <si>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</si>
  <si>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</si>
  <si>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</si>
  <si>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</si>
  <si>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</si>
  <si>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</si>
  <si>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</si>
  <si>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</si>
  <si>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</si>
  <si>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</si>
  <si>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</si>
  <si>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</si>
  <si>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</si>
  <si>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</si>
  <si>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</si>
  <si>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</si>
  <si>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</si>
  <si>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</si>
  <si>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</si>
  <si>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</si>
  <si>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</si>
  <si>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</si>
  <si>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</si>
  <si>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</si>
  <si>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</si>
  <si>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</si>
  <si>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</si>
  <si>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</si>
  <si>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</si>
  <si>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</si>
  <si>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</si>
  <si>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</si>
  <si>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</si>
  <si>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</si>
  <si>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</si>
  <si>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</si>
  <si>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</si>
  <si>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</si>
  <si>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</si>
  <si>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</si>
  <si>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</si>
  <si>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</si>
  <si>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</si>
  <si>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</si>
  <si>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</si>
  <si>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</si>
  <si>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</si>
  <si>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</si>
  <si>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</si>
  <si>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</si>
  <si>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</si>
  <si>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</si>
  <si>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</si>
  <si>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</si>
  <si>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</si>
  <si>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</si>
  <si>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</si>
  <si>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</si>
  <si>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</si>
  <si>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</si>
  <si>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</si>
  <si>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</si>
  <si>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</si>
  <si>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</si>
  <si>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</si>
  <si>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</si>
  <si>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</si>
  <si>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</si>
  <si>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</si>
  <si>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</si>
  <si>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</si>
  <si>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</si>
  <si>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</si>
  <si>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</si>
  <si>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</si>
  <si>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</si>
  <si>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</si>
  <si>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</si>
  <si>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</si>
  <si>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</si>
  <si>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</si>
  <si>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</si>
  <si>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</si>
  <si>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</si>
  <si>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</si>
  <si>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</si>
  <si>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</si>
  <si>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</si>
  <si>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</si>
  <si>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</si>
  <si>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</si>
  <si>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</si>
  <si>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</si>
  <si>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</si>
  <si>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</si>
  <si>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</si>
  <si>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</si>
  <si>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</si>
  <si>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</si>
  <si>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</si>
  <si>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</si>
  <si>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</si>
  <si>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</si>
  <si>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</si>
  <si>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</si>
  <si>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</si>
  <si>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</si>
  <si>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</si>
  <si>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</si>
  <si>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</si>
  <si>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</si>
  <si>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</si>
  <si>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</si>
  <si>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</si>
  <si>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</si>
  <si>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</si>
  <si>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</si>
  <si>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</si>
  <si>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</si>
  <si>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</si>
  <si>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</si>
  <si>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</si>
  <si>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</si>
  <si>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</si>
  <si>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</si>
  <si>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</si>
  <si>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</si>
  <si>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</si>
  <si>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</si>
  <si>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</si>
  <si>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</si>
  <si>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</si>
  <si>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</si>
  <si>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</si>
  <si>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</si>
  <si>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</si>
  <si>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</si>
  <si>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</si>
  <si>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</si>
  <si>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</si>
  <si>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</si>
  <si>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</si>
  <si>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</si>
  <si>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</si>
  <si>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</si>
  <si>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</si>
  <si>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</si>
  <si>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</si>
  <si>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</si>
  <si>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</si>
  <si>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</si>
  <si>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</si>
  <si>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</si>
  <si>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</si>
  <si>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</si>
  <si>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</si>
  <si>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</si>
  <si>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</si>
  <si>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</si>
  <si>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</si>
  <si>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</si>
  <si>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</si>
  <si>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</si>
  <si>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</si>
  <si>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</si>
  <si>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</si>
  <si>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</si>
  <si>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</si>
  <si>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</si>
  <si>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</si>
  <si>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</si>
  <si>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</si>
  <si>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</si>
  <si>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</si>
  <si>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</si>
  <si>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</si>
  <si>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</si>
  <si>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</si>
  <si>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</si>
  <si>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</si>
  <si>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</si>
  <si>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</si>
  <si>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</si>
  <si>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</si>
  <si>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</si>
  <si>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</si>
  <si>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</si>
  <si>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</si>
  <si>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</si>
  <si>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</si>
  <si>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</si>
  <si>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</si>
  <si>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</si>
  <si>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</si>
  <si>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</si>
  <si>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</si>
  <si>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</si>
  <si>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</si>
  <si>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</si>
  <si>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</si>
  <si>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</si>
  <si>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</si>
  <si>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</si>
  <si>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</si>
  <si>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</si>
  <si>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</si>
  <si>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</si>
  <si>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</si>
  <si>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</si>
  <si>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</si>
  <si>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</si>
  <si>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</si>
  <si>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</si>
  <si>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</si>
  <si>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</si>
  <si>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</si>
  <si>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</si>
  <si>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</si>
  <si>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</si>
  <si>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</si>
  <si>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</si>
  <si>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</si>
  <si>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</si>
  <si>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</si>
  <si>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</si>
  <si>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</si>
  <si>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</si>
  <si>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</si>
  <si>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</si>
  <si>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</si>
  <si>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</si>
  <si>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</si>
  <si>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</si>
  <si>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</si>
  <si>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</si>
  <si>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</si>
  <si>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</si>
  <si>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</si>
  <si>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</si>
  <si>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</si>
  <si>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</si>
  <si>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</si>
  <si>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</si>
  <si>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</si>
  <si>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</si>
  <si>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</si>
  <si>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</si>
  <si>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</si>
  <si>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</si>
  <si>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</si>
  <si>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</si>
  <si>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</si>
  <si>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</si>
  <si>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</si>
  <si>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</si>
  <si>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</si>
  <si>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</si>
  <si>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</si>
  <si>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</si>
  <si>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</si>
  <si>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</si>
  <si>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</si>
  <si>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</si>
  <si>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</si>
  <si>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</si>
  <si>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</si>
  <si>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</si>
  <si>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</si>
  <si>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</si>
  <si>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</si>
  <si>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</si>
  <si>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</si>
  <si>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</si>
  <si>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</si>
  <si>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</si>
  <si>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</si>
  <si>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</si>
  <si>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</si>
  <si>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</si>
  <si>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</si>
  <si>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</si>
  <si>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</si>
  <si>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</si>
  <si>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</si>
  <si>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</si>
  <si>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</si>
  <si>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</si>
  <si>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</si>
  <si>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</si>
  <si>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</si>
  <si>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</si>
  <si>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</si>
  <si>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</si>
  <si>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</si>
  <si>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</si>
  <si>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</si>
  <si>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</si>
  <si>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</si>
  <si>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</si>
  <si>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</si>
  <si>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</si>
  <si>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</si>
  <si>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</si>
  <si>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</si>
  <si>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</si>
  <si>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</si>
  <si>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</si>
  <si>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</si>
  <si>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</si>
  <si>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</si>
  <si>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</si>
  <si>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</si>
  <si>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</si>
  <si>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</si>
  <si>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</si>
  <si>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</si>
  <si>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</si>
  <si>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</si>
  <si>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</si>
  <si>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</si>
  <si>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</si>
  <si>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</si>
  <si>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</si>
  <si>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</si>
  <si>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</si>
  <si>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</si>
  <si>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</si>
  <si>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</si>
  <si>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</si>
  <si>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</si>
  <si>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</si>
  <si>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</si>
  <si>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</si>
  <si>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</si>
  <si>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</si>
  <si>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</si>
  <si>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</si>
  <si>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</si>
  <si>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</si>
  <si>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</si>
  <si>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</si>
  <si>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</si>
  <si>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</si>
  <si>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</si>
  <si>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</si>
  <si>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</si>
  <si>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</si>
  <si>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</si>
  <si>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</si>
  <si>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</si>
  <si>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</si>
  <si>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</si>
  <si>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</si>
  <si>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</si>
  <si>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</si>
  <si>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</si>
  <si>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</si>
  <si>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</si>
  <si>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</si>
  <si>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</si>
  <si>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</si>
  <si>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</si>
  <si>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</si>
  <si>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</si>
  <si>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</si>
  <si>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</si>
  <si>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</si>
  <si>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</si>
  <si>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</si>
  <si>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</si>
  <si>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</si>
  <si>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</si>
  <si>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</si>
  <si>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</si>
  <si>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</si>
  <si>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</si>
  <si>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</si>
  <si>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</si>
  <si>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</si>
  <si>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</si>
  <si>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</si>
  <si>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</si>
  <si>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</si>
  <si>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</si>
  <si>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</si>
  <si>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</si>
  <si>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</si>
  <si>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</si>
  <si>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</si>
  <si>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</si>
  <si>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</si>
  <si>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</si>
  <si>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</si>
  <si>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</si>
  <si>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</si>
  <si>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</si>
  <si>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</si>
  <si>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</si>
  <si>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</si>
  <si>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</si>
  <si>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</si>
  <si>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</si>
  <si>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</si>
  <si>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</si>
  <si>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</si>
  <si>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</si>
  <si>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</si>
  <si>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</si>
  <si>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</si>
  <si>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</si>
  <si>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</si>
  <si>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</si>
  <si>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</si>
  <si>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</si>
  <si>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</si>
  <si>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</si>
  <si>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</si>
  <si>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</si>
  <si>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</si>
  <si>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</si>
  <si>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</si>
  <si>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</si>
  <si>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</si>
  <si>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</si>
  <si>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</si>
  <si>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</si>
  <si>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</si>
  <si>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</si>
  <si>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</si>
  <si>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</si>
  <si>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</si>
  <si>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</si>
  <si>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</si>
  <si>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</si>
  <si>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</si>
  <si>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</si>
  <si>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</si>
  <si>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</si>
  <si>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</si>
  <si>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</si>
  <si>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</si>
  <si>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</si>
  <si>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</si>
  <si>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</si>
  <si>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</si>
  <si>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</si>
  <si>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</si>
  <si>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</si>
  <si>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</si>
  <si>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</si>
  <si>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</si>
  <si>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</si>
  <si>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</si>
  <si>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</si>
  <si>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</si>
  <si>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</si>
  <si>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</si>
  <si>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</si>
  <si>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</si>
  <si>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</si>
  <si>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</si>
  <si>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</si>
  <si>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</si>
  <si>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</si>
  <si>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</si>
  <si>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</si>
  <si>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</si>
  <si>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</si>
  <si>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</si>
  <si>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</si>
  <si>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</si>
  <si>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</si>
  <si>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</si>
  <si>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</si>
  <si>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</si>
  <si>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</si>
  <si>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</si>
  <si>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</si>
  <si>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</si>
  <si>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</si>
  <si>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</si>
  <si>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</si>
  <si>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</si>
  <si>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</si>
  <si>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</si>
  <si>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</si>
  <si>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</si>
  <si>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</si>
  <si>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</si>
  <si>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</si>
  <si>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</si>
  <si>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</si>
  <si>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</si>
  <si>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</si>
  <si>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</si>
  <si>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</si>
  <si>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</si>
  <si>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</si>
  <si>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</si>
  <si>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</si>
  <si>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</si>
  <si>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</si>
  <si>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</si>
  <si>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</si>
  <si>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</si>
  <si>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</si>
  <si>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</si>
  <si>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</si>
  <si>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</si>
  <si>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</si>
  <si>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</si>
  <si>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</si>
  <si>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</si>
  <si>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</si>
  <si>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</si>
  <si>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</si>
  <si>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</si>
  <si>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</si>
  <si>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</si>
  <si>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</si>
  <si>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</si>
  <si>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</si>
  <si>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</si>
  <si>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</si>
  <si>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</si>
  <si>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</si>
  <si>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</si>
  <si>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</si>
  <si>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</si>
  <si>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</si>
  <si>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</si>
  <si>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</si>
  <si>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</si>
  <si>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</si>
  <si>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</si>
  <si>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</si>
  <si>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</si>
  <si>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</si>
  <si>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</si>
  <si>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</si>
  <si>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</si>
  <si>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</si>
  <si>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</si>
  <si>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</si>
  <si>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</si>
  <si>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</si>
  <si>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</si>
  <si>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</si>
  <si>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</si>
  <si>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</si>
  <si>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</si>
  <si>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</si>
  <si>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</si>
  <si>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</si>
  <si>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</si>
  <si>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</si>
  <si>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</si>
  <si>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</si>
  <si>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</si>
  <si>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</si>
  <si>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</si>
  <si>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</si>
  <si>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</si>
  <si>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</si>
  <si>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</si>
  <si>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</si>
  <si>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</si>
  <si>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</si>
  <si>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</si>
  <si>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</si>
  <si>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</si>
  <si>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</si>
  <si>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</si>
  <si>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</si>
  <si>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</si>
  <si>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</si>
  <si>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</si>
  <si>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</si>
  <si>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</si>
  <si>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</si>
  <si>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</si>
  <si>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</si>
  <si>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</si>
  <si>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</si>
  <si>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</si>
  <si>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</si>
  <si>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</si>
  <si>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</si>
  <si>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</si>
  <si>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</si>
  <si>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</si>
  <si>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</si>
  <si>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</si>
  <si>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</si>
  <si>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</si>
  <si>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</si>
  <si>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</si>
  <si>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</si>
  <si>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</si>
  <si>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</si>
  <si>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</si>
  <si>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</si>
  <si>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</si>
  <si>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</si>
  <si>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</si>
  <si>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</si>
  <si>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</si>
  <si>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</si>
  <si>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</si>
  <si>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</si>
  <si>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</si>
  <si>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</si>
  <si>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</si>
  <si>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</si>
  <si>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</si>
  <si>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</si>
  <si>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</si>
  <si>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</si>
  <si>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</si>
  <si>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</si>
  <si>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</si>
  <si>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</si>
  <si>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</si>
  <si>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</si>
  <si>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</si>
  <si>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</si>
  <si>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</si>
  <si>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</si>
  <si>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</si>
  <si>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</si>
  <si>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</si>
  <si>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</si>
  <si>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</si>
  <si>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</si>
  <si>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</si>
  <si>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</si>
  <si>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</si>
  <si>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</si>
  <si>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</si>
  <si>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</si>
  <si>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</si>
  <si>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</si>
  <si>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</si>
  <si>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</si>
  <si>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</si>
  <si>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</si>
  <si>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</si>
  <si>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</si>
  <si>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</si>
  <si>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</si>
  <si>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</si>
  <si>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</si>
  <si>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</si>
  <si>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</si>
  <si>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</si>
  <si>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</si>
  <si>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</si>
  <si>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</si>
  <si>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</si>
  <si>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</si>
  <si>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</si>
  <si>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</si>
  <si>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</si>
  <si>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</si>
  <si>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</si>
  <si>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</si>
  <si>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</si>
  <si>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</si>
  <si>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</si>
  <si>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</si>
  <si>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</si>
  <si>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</si>
  <si>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</si>
  <si>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</si>
  <si>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</si>
  <si>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</si>
  <si>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</si>
  <si>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</si>
  <si>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</si>
  <si>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</si>
  <si>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</si>
  <si>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</si>
  <si>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</si>
  <si>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</si>
  <si>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</si>
  <si>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</si>
  <si>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</si>
  <si>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</si>
  <si>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</si>
  <si>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</si>
  <si>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</si>
  <si>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</si>
  <si>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</si>
  <si>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</si>
  <si>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</si>
  <si>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</si>
  <si>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</si>
  <si>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</si>
  <si>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</si>
  <si>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</si>
  <si>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</si>
  <si>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</si>
  <si>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</si>
  <si>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</si>
  <si>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</si>
  <si>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</si>
  <si>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</si>
  <si>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</si>
  <si>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</si>
  <si>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</si>
  <si>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</si>
  <si>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</si>
  <si>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</si>
  <si>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</si>
  <si>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</si>
  <si>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</si>
  <si>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</si>
  <si>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</si>
  <si>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</si>
  <si>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</si>
  <si>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</si>
  <si>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</si>
  <si>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</si>
  <si>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</si>
  <si>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</si>
  <si>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</si>
  <si>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</si>
  <si>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</si>
  <si>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</si>
  <si>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</si>
  <si>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</si>
  <si>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</si>
  <si>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</si>
  <si>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</si>
  <si>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</si>
  <si>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</si>
  <si>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</si>
  <si>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</si>
  <si>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</si>
  <si>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</si>
  <si>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</si>
  <si>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</si>
  <si>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</si>
  <si>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</si>
  <si>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</si>
  <si>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</si>
  <si>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</si>
  <si>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</si>
  <si>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</si>
  <si>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</si>
  <si>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</si>
  <si>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</si>
  <si>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</si>
  <si>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</si>
  <si>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</si>
  <si>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</si>
  <si>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</si>
  <si>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</si>
  <si>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</si>
  <si>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</si>
  <si>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</si>
  <si>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</si>
  <si>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</si>
  <si>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</si>
  <si>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</si>
  <si>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</si>
  <si>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</si>
  <si>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</si>
  <si>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</si>
  <si>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</si>
  <si>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</si>
  <si>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</si>
  <si>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</si>
  <si>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</si>
  <si>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</si>
  <si>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</si>
  <si>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</si>
  <si>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</si>
  <si>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</si>
  <si>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</si>
  <si>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</si>
  <si>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</si>
  <si>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</si>
  <si>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</si>
  <si>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</si>
  <si>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</si>
  <si>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</si>
  <si>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</si>
  <si>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</si>
  <si>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</si>
  <si>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</si>
  <si>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</si>
  <si>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</si>
  <si>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</si>
  <si>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</si>
  <si>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</si>
  <si>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</si>
  <si>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</si>
  <si>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</si>
  <si>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</si>
  <si>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</si>
  <si>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</si>
  <si>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</si>
  <si>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</si>
  <si>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</si>
  <si>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</si>
  <si>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</si>
  <si>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</si>
  <si>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</si>
  <si>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</si>
  <si>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</si>
  <si>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</si>
  <si>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</si>
  <si>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</si>
  <si>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</si>
  <si>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</si>
  <si>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</si>
  <si>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</si>
  <si>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</si>
  <si>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</si>
  <si>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</si>
  <si>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</si>
  <si>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</si>
  <si>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</si>
  <si>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</si>
  <si>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</si>
  <si>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</si>
  <si>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</si>
  <si>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</si>
  <si>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</si>
  <si>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</si>
  <si>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</si>
  <si>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</si>
  <si>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</si>
  <si>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</si>
  <si>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</si>
  <si>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</si>
  <si>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</si>
  <si>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</si>
  <si>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</si>
  <si>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</si>
  <si>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</si>
  <si>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</si>
  <si>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</si>
  <si>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</si>
  <si>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</si>
  <si>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</si>
  <si>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</si>
  <si>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</si>
  <si>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</si>
  <si>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</si>
  <si>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</si>
  <si>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</si>
  <si>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</si>
  <si>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</si>
  <si>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</si>
  <si>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</si>
  <si>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</si>
  <si>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</si>
  <si>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</si>
  <si>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</si>
  <si>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</si>
  <si>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</si>
  <si>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</si>
  <si>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</si>
  <si>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</si>
  <si>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</si>
  <si>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</si>
  <si>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</si>
  <si>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</si>
  <si>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</si>
  <si>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</si>
  <si>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</si>
  <si>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</si>
  <si>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</si>
  <si>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</si>
  <si>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</si>
  <si>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</si>
  <si>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</si>
  <si>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</si>
  <si>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</si>
  <si>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</si>
  <si>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</si>
  <si>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</si>
  <si>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</si>
  <si>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</si>
  <si>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</si>
  <si>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</si>
  <si>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</si>
  <si>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</si>
  <si>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</si>
  <si>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</si>
  <si>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</si>
  <si>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</si>
  <si>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</si>
  <si>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</si>
  <si>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</si>
  <si>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</si>
  <si>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</si>
  <si>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</si>
  <si>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</si>
  <si>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</si>
  <si>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</si>
  <si>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</si>
  <si>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</si>
  <si>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</si>
  <si>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</si>
  <si>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</si>
  <si>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</si>
  <si>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</si>
  <si>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</si>
  <si>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</si>
  <si>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</si>
  <si>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</si>
  <si>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</si>
  <si>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</si>
  <si>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</si>
  <si>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</si>
  <si>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</si>
  <si>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</si>
  <si>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</si>
  <si>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</si>
  <si>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</si>
  <si>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</si>
  <si>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</si>
  <si>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</si>
  <si>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</si>
  <si>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</si>
  <si>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</si>
  <si>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</si>
  <si>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</si>
  <si>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</si>
  <si>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</si>
  <si>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</si>
  <si>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</si>
  <si>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</si>
  <si>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</si>
  <si>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</si>
  <si>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</si>
  <si>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</si>
  <si>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</si>
  <si>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</si>
  <si>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</si>
  <si>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</si>
  <si>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</si>
  <si>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</si>
  <si>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</si>
  <si>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</si>
  <si>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</si>
  <si>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</si>
  <si>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</si>
  <si>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</si>
  <si>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</si>
  <si>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</si>
  <si>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</si>
  <si>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</si>
  <si>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</si>
  <si>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</si>
  <si>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</si>
  <si>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</si>
  <si>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</si>
  <si>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</si>
  <si>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</si>
  <si>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</si>
  <si>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</si>
  <si>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</si>
  <si>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</si>
  <si>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</si>
  <si>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</si>
  <si>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</si>
  <si>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</si>
  <si>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</si>
  <si>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</si>
  <si>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</si>
  <si>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</si>
  <si>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</si>
  <si>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</si>
  <si>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</si>
  <si>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</si>
  <si>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</si>
  <si>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</si>
  <si>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</si>
  <si>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</si>
  <si>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</si>
  <si>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</si>
  <si>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</si>
  <si>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</si>
  <si>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</si>
  <si>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</si>
  <si>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</si>
  <si>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</si>
  <si>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</si>
  <si>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</si>
  <si>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</si>
  <si>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</si>
  <si>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</si>
  <si>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</si>
  <si>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</si>
  <si>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</si>
  <si>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</si>
  <si>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</si>
  <si>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</si>
  <si>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</si>
  <si>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</si>
  <si>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</si>
  <si>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</si>
  <si>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</si>
  <si>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</si>
  <si>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</si>
  <si>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</si>
  <si>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</si>
  <si>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</si>
  <si>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</si>
  <si>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</si>
  <si>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</si>
  <si>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</si>
  <si>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</si>
  <si>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</si>
  <si>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</si>
  <si>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</si>
  <si>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</si>
  <si>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</si>
  <si>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</si>
  <si>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</si>
  <si>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</si>
  <si>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</si>
  <si>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</si>
  <si>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</si>
  <si>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</si>
  <si>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</si>
  <si>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</si>
  <si>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</si>
  <si>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</si>
  <si>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</si>
  <si>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</si>
  <si>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</si>
  <si>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</si>
  <si>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</si>
  <si>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</si>
  <si>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</si>
  <si>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</si>
  <si>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</si>
  <si>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</si>
  <si>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</si>
  <si>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</si>
  <si>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</si>
  <si>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</si>
  <si>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</si>
  <si>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</si>
  <si>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</si>
  <si>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</si>
  <si>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</si>
  <si>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</si>
  <si>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</si>
  <si>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</si>
  <si>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</si>
  <si>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</si>
  <si>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</si>
  <si>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</si>
  <si>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</si>
  <si>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</si>
  <si>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</si>
  <si>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</si>
  <si>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</si>
  <si>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</si>
  <si>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</si>
  <si>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</si>
  <si>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</si>
  <si>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</si>
  <si>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</si>
  <si>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</si>
  <si>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</si>
  <si>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</si>
  <si>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</si>
  <si>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</si>
  <si>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</si>
  <si>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</si>
  <si>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</si>
  <si>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</si>
  <si>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</si>
  <si>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</si>
  <si>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</si>
  <si>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</si>
  <si>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</si>
  <si>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</si>
  <si>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</si>
  <si>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</si>
  <si>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</si>
  <si>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</si>
  <si>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</si>
  <si>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</si>
  <si>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</si>
  <si>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</si>
  <si>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</si>
  <si>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</si>
  <si>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</si>
  <si>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</si>
  <si>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</si>
  <si>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</si>
  <si>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</si>
  <si>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</si>
  <si>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</si>
  <si>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</si>
  <si>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</si>
  <si>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</si>
  <si>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</si>
  <si>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</si>
  <si>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</si>
  <si>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</si>
  <si>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</si>
  <si>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</si>
  <si>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</si>
  <si>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</si>
  <si>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</si>
  <si>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</si>
  <si>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</si>
  <si>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</si>
  <si>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</si>
  <si>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</si>
  <si>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</si>
  <si>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</si>
  <si>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</si>
  <si>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</si>
  <si>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</si>
  <si>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</si>
  <si>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</si>
  <si>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</si>
  <si>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</si>
  <si>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</si>
  <si>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</si>
  <si>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</si>
  <si>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</si>
  <si>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</si>
  <si>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</si>
  <si>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</si>
  <si>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</si>
  <si>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</si>
  <si>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</si>
  <si>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</si>
  <si>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</si>
  <si>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</si>
  <si>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</si>
  <si>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</si>
  <si>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</si>
  <si>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</si>
  <si>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</si>
  <si>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</si>
  <si>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</si>
  <si>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</si>
  <si>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</si>
  <si>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</si>
  <si>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</si>
  <si>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</si>
  <si>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</si>
  <si>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</si>
  <si>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</si>
  <si>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</si>
  <si>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</si>
  <si>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</si>
  <si>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</si>
  <si>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</si>
  <si>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</si>
  <si>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</si>
  <si>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</si>
  <si>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</si>
  <si>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</si>
  <si>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</si>
  <si>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</si>
  <si>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</si>
  <si>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</si>
  <si>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</si>
  <si>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</si>
  <si>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</si>
  <si>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</si>
  <si>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</si>
  <si>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</si>
  <si>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</si>
  <si>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</si>
  <si>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</si>
  <si>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</si>
  <si>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</si>
  <si>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</si>
  <si>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</si>
  <si>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</si>
  <si>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</si>
  <si>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</si>
  <si>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</si>
  <si>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</si>
  <si>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</si>
  <si>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</si>
  <si>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</si>
  <si>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</si>
  <si>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</si>
  <si>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</si>
  <si>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</si>
  <si>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</si>
  <si>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</si>
  <si>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</si>
  <si>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</si>
  <si>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</si>
  <si>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</si>
  <si>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</si>
  <si>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</si>
  <si>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</si>
  <si>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</si>
  <si>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</si>
  <si>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</si>
  <si>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</si>
  <si>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</si>
  <si>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</si>
  <si>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</si>
  <si>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</si>
  <si>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</si>
  <si>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</si>
  <si>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</si>
  <si>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</si>
  <si>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</si>
  <si>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</si>
  <si>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</si>
  <si>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</si>
  <si>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</si>
  <si>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</si>
  <si>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</si>
  <si>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</si>
  <si>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</si>
  <si>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</si>
  <si>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</si>
  <si>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</si>
  <si>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</si>
  <si>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</si>
  <si>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</si>
  <si>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</si>
  <si>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</si>
  <si>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</si>
  <si>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</si>
  <si>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</si>
  <si>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</si>
  <si>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</si>
  <si>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</si>
  <si>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</si>
  <si>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</si>
  <si>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</si>
  <si>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</si>
  <si>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</si>
  <si>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</si>
  <si>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</si>
  <si>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</si>
  <si>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</si>
  <si>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</si>
  <si>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</si>
  <si>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</si>
  <si>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</si>
  <si>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</si>
  <si>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</si>
  <si>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</si>
  <si>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</si>
  <si>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</si>
  <si>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</si>
  <si>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</si>
  <si>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</si>
  <si>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</si>
  <si>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</si>
  <si>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</si>
  <si>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</si>
  <si>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</si>
  <si>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</si>
  <si>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</si>
  <si>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</si>
  <si>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</si>
  <si>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</si>
  <si>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</si>
  <si>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</si>
  <si>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</si>
  <si>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</si>
  <si>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</si>
  <si>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</si>
  <si>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</si>
  <si>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</si>
  <si>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</si>
  <si>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</si>
  <si>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</si>
  <si>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</si>
  <si>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</si>
  <si>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</si>
  <si>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</si>
  <si>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</si>
  <si>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</si>
  <si>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</si>
  <si>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</si>
  <si>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</si>
  <si>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</si>
  <si>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</si>
  <si>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</si>
  <si>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</si>
  <si>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</si>
  <si>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</si>
  <si>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</si>
  <si>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</si>
  <si>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</si>
  <si>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</si>
  <si>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</si>
  <si>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</si>
  <si>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</si>
  <si>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</si>
  <si>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</si>
  <si>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</si>
  <si>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</si>
  <si>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</si>
  <si>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</si>
  <si>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</si>
  <si>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</si>
  <si>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</si>
  <si>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</si>
  <si>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</si>
  <si>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</si>
  <si>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</si>
  <si>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</si>
  <si>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</si>
  <si>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</si>
  <si>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</si>
  <si>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</si>
  <si>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</si>
  <si>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</si>
  <si>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</si>
  <si>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</si>
  <si>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</si>
  <si>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</si>
  <si>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</si>
  <si>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</si>
  <si>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</si>
  <si>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</si>
  <si>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</si>
  <si>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</si>
  <si>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</si>
  <si>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</si>
  <si>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</si>
  <si>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</si>
  <si>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</si>
  <si>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</si>
  <si>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</si>
  <si>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</si>
  <si>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</si>
  <si>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</si>
  <si>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</si>
  <si>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</si>
  <si>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</si>
  <si>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</si>
  <si>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</si>
  <si>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</si>
  <si>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</si>
  <si>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</si>
  <si>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</si>
  <si>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</si>
  <si>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</si>
  <si>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</si>
  <si>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</si>
  <si>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</si>
  <si>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</si>
  <si>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</si>
  <si>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</si>
  <si>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</si>
  <si>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</si>
  <si>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</si>
  <si>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</si>
  <si>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</si>
  <si>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</si>
  <si>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</si>
  <si>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</si>
  <si>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</si>
  <si>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</si>
  <si>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</si>
  <si>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</si>
  <si>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</si>
  <si>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</si>
  <si>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</si>
  <si>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</si>
  <si>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</si>
  <si>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</si>
  <si>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</si>
  <si>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</si>
  <si>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</si>
  <si>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</si>
  <si>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</si>
  <si>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</si>
  <si>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</si>
  <si>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</si>
  <si>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</si>
  <si>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</si>
  <si>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</si>
  <si>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</si>
  <si>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</si>
  <si>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</si>
  <si>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</si>
  <si>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</si>
  <si>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</si>
  <si>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</si>
  <si>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</si>
  <si>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</si>
  <si>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</si>
  <si>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</si>
  <si>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</si>
  <si>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</si>
  <si>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</si>
  <si>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</si>
  <si>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</si>
  <si>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</si>
  <si>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</si>
  <si>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</si>
  <si>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</si>
  <si>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</si>
  <si>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</si>
  <si>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</si>
  <si>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</si>
  <si>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</si>
  <si>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</si>
  <si>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</si>
  <si>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</si>
  <si>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</si>
  <si>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</si>
  <si>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</si>
  <si>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</si>
  <si>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</si>
  <si>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</si>
  <si>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</si>
  <si>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</si>
  <si>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</si>
  <si>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</si>
  <si>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</si>
  <si>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</si>
  <si>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</si>
  <si>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</si>
  <si>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</si>
  <si>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</si>
  <si>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</si>
  <si>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</si>
  <si>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</si>
  <si>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</si>
  <si>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</si>
  <si>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</si>
  <si>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</si>
  <si>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</si>
  <si>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</si>
  <si>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</si>
  <si>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</si>
  <si>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</si>
  <si>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</si>
  <si>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</si>
  <si>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</si>
  <si>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</si>
  <si>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</si>
  <si>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</si>
  <si>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</si>
  <si>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</si>
  <si>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</si>
  <si>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</si>
  <si>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</si>
  <si>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</si>
  <si>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</si>
  <si>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</si>
  <si>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</si>
  <si>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</si>
  <si>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</si>
  <si>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</si>
  <si>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</si>
  <si>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</si>
  <si>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</si>
  <si>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</si>
  <si>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</si>
  <si>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</si>
  <si>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</si>
  <si>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</si>
  <si>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</si>
  <si>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</si>
  <si>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</si>
  <si>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</si>
  <si>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</si>
  <si>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</si>
  <si>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</si>
  <si>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</si>
  <si>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</si>
  <si>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</si>
  <si>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</si>
  <si>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</si>
  <si>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</si>
  <si>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</si>
  <si>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</si>
  <si>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</si>
  <si>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</si>
  <si>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</si>
  <si>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</si>
  <si>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</si>
  <si>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</si>
  <si>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</si>
  <si>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</si>
  <si>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</si>
  <si>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</si>
  <si>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</si>
  <si>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</si>
  <si>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</si>
  <si>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</si>
  <si>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</si>
  <si>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</si>
  <si>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</si>
  <si>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</si>
  <si>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</si>
  <si>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</si>
  <si>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</si>
  <si>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</si>
  <si>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</si>
  <si>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</si>
  <si>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</si>
  <si>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</si>
  <si>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</si>
  <si>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</si>
  <si>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</si>
  <si>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</si>
  <si>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</si>
  <si>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</si>
  <si>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</si>
  <si>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</si>
  <si>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</si>
  <si>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</si>
  <si>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</si>
  <si>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</si>
  <si>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</si>
  <si>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</si>
  <si>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</si>
  <si>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</si>
  <si>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</si>
  <si>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</si>
  <si>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</si>
  <si>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</si>
  <si>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</si>
  <si>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</si>
  <si>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</si>
  <si>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</si>
  <si>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</si>
  <si>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</si>
  <si>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</si>
  <si>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</si>
  <si>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</si>
  <si>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</si>
  <si>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</si>
  <si>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</si>
  <si>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</si>
  <si>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</si>
  <si>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</si>
  <si>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</si>
  <si>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</si>
  <si>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</si>
  <si>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</si>
  <si>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</si>
  <si>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</si>
  <si>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</si>
  <si>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</si>
  <si>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</si>
  <si>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</si>
  <si>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</si>
  <si>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</si>
  <si>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</si>
  <si>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</si>
  <si>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</si>
  <si>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</si>
  <si>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</si>
  <si>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</si>
  <si>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</si>
  <si>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</si>
  <si>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</si>
  <si>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</si>
  <si>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</si>
  <si>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</si>
  <si>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</si>
  <si>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</si>
  <si>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</si>
  <si>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</si>
  <si>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</si>
  <si>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</si>
  <si>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</si>
  <si>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</si>
  <si>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</si>
  <si>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</si>
  <si>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</si>
  <si>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</si>
  <si>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</si>
  <si>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</si>
  <si>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</si>
  <si>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</si>
  <si>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</si>
  <si>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</si>
  <si>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</si>
  <si>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</si>
  <si>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</si>
  <si>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</si>
  <si>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</si>
  <si>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</si>
  <si>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</si>
  <si>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</si>
  <si>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</si>
  <si>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</si>
  <si>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</si>
  <si>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</si>
  <si>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</si>
  <si>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</si>
  <si>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</si>
  <si>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</si>
  <si>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</si>
  <si>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</si>
  <si>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</si>
  <si>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</si>
  <si>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</si>
  <si>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</si>
  <si>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</si>
  <si>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</si>
  <si>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</si>
  <si>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</si>
  <si>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</si>
  <si>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</si>
  <si>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</si>
  <si>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</si>
  <si>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</si>
  <si>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</si>
  <si>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</si>
  <si>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</si>
  <si>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</si>
  <si>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</si>
  <si>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</si>
  <si>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</si>
  <si>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</si>
  <si>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</si>
  <si>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</si>
  <si>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</si>
  <si>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</si>
  <si>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</si>
  <si>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</si>
  <si>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</si>
  <si>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</si>
  <si>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</si>
  <si>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</si>
  <si>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</si>
  <si>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</si>
  <si>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</si>
  <si>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</si>
  <si>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</si>
  <si>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</si>
  <si>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</si>
  <si>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</si>
  <si>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</si>
  <si>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</si>
  <si>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</si>
  <si>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</si>
  <si>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</si>
  <si>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</si>
  <si>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</si>
  <si>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</si>
  <si>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</si>
  <si>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</si>
  <si>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</si>
  <si>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</si>
  <si>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</si>
  <si>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</si>
  <si>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</si>
  <si>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</si>
  <si>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</si>
  <si>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</si>
  <si>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</si>
  <si>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</si>
  <si>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</si>
  <si>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</si>
  <si>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</si>
  <si>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</si>
  <si>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</si>
  <si>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</si>
  <si>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</si>
  <si>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</si>
  <si>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</si>
  <si>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</si>
  <si>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</si>
  <si>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</si>
  <si>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</si>
  <si>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</si>
  <si>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</si>
  <si>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</si>
  <si>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</si>
  <si>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</si>
  <si>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</si>
  <si>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</si>
  <si>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</si>
  <si>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</si>
  <si>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</si>
  <si>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</si>
  <si>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</si>
  <si>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</si>
  <si>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</si>
  <si>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</si>
  <si>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</si>
  <si>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</si>
  <si>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</si>
  <si>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</si>
  <si>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</si>
  <si>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</si>
  <si>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</si>
  <si>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</si>
  <si>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</si>
  <si>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</si>
  <si>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</si>
  <si>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</si>
  <si>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</si>
  <si>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</si>
  <si>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</si>
  <si>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</si>
  <si>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</si>
  <si>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</si>
  <si>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</si>
  <si>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</si>
  <si>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</si>
  <si>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</si>
  <si>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</si>
  <si>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</si>
  <si>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</si>
  <si>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</si>
  <si>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</si>
  <si>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</si>
  <si>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</si>
  <si>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</si>
  <si>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</si>
  <si>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</si>
  <si>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</si>
  <si>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</si>
  <si>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</si>
  <si>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</si>
  <si>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</si>
  <si>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</si>
  <si>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</si>
  <si>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</si>
  <si>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</si>
  <si>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</si>
  <si>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</si>
  <si>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</si>
  <si>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</si>
  <si>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</si>
  <si>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</si>
  <si>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</si>
  <si>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</si>
  <si>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</si>
  <si>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</si>
  <si>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</si>
  <si>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</si>
  <si>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</si>
  <si>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</si>
  <si>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</si>
  <si>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</si>
  <si>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</si>
  <si>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</si>
  <si>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</si>
  <si>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</si>
  <si>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</si>
  <si>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</si>
  <si>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</si>
  <si>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</si>
  <si>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</si>
  <si>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</si>
  <si>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</si>
  <si>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</si>
  <si>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</si>
  <si>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</si>
  <si>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</si>
  <si>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</si>
  <si>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</si>
  <si>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</si>
  <si>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</si>
  <si>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</si>
  <si>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</si>
  <si>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</si>
  <si>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</si>
  <si>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</si>
  <si>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</si>
  <si>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</si>
  <si>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</si>
  <si>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</si>
  <si>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</si>
  <si>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</si>
  <si>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</si>
  <si>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</si>
  <si>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</si>
  <si>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</si>
  <si>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</si>
  <si>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</si>
  <si>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</si>
  <si>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</si>
  <si>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</si>
  <si>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</si>
  <si>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</si>
  <si>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</si>
  <si>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</si>
  <si>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</si>
  <si>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</si>
  <si>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</si>
  <si>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</si>
  <si>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</si>
  <si>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</si>
  <si>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</si>
  <si>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</si>
  <si>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</si>
  <si>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</si>
  <si>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</si>
  <si>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</si>
  <si>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</si>
  <si>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</si>
  <si>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</si>
  <si>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</si>
  <si>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</si>
  <si>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</si>
  <si>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</si>
  <si>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</si>
  <si>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</si>
  <si>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</si>
  <si>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</si>
  <si>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</si>
  <si>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</si>
  <si>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</si>
  <si>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</si>
  <si>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</si>
  <si>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</si>
  <si>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</si>
  <si>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</si>
  <si>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</si>
  <si>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</si>
  <si>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</si>
  <si>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</si>
  <si>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</si>
  <si>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</si>
  <si>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</si>
  <si>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</si>
  <si>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</si>
  <si>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</si>
  <si>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</si>
  <si>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</si>
  <si>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</si>
  <si>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</si>
  <si>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</si>
  <si>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</si>
  <si>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</si>
  <si>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</si>
  <si>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</si>
  <si>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</si>
  <si>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</si>
  <si>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</si>
  <si>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</si>
  <si>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</si>
  <si>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</si>
  <si>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</si>
  <si>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</si>
  <si>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</si>
  <si>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</si>
  <si>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</si>
  <si>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</si>
  <si>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</si>
  <si>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</si>
  <si>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</si>
  <si>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</si>
  <si>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</si>
  <si>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</si>
  <si>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</si>
  <si>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</si>
  <si>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</si>
  <si>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</si>
  <si>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</si>
  <si>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</si>
  <si>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</si>
  <si>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</si>
  <si>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</si>
  <si>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</si>
  <si>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</si>
  <si>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</si>
  <si>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</si>
  <si>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</si>
  <si>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</si>
  <si>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</si>
  <si>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</si>
  <si>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</si>
  <si>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</si>
  <si>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</si>
  <si>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</si>
  <si>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</si>
  <si>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</si>
  <si>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</si>
  <si>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</si>
  <si>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</si>
  <si>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</si>
  <si>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</si>
  <si>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</si>
  <si>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</si>
  <si>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</si>
  <si>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</si>
  <si>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</si>
  <si>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</si>
  <si>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</si>
  <si>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</si>
  <si>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</si>
  <si>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</si>
  <si>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</si>
  <si>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</si>
  <si>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</si>
  <si>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</si>
  <si>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</si>
  <si>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</si>
  <si>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</si>
  <si>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</si>
  <si>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</si>
  <si>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</si>
  <si>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</si>
  <si>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</si>
  <si>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</si>
  <si>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</si>
  <si>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</si>
  <si>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</si>
  <si>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</si>
  <si>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</si>
  <si>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</si>
  <si>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</si>
  <si>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</si>
  <si>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</si>
  <si>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</si>
  <si>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</si>
  <si>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</si>
  <si>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</si>
  <si>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</si>
  <si>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</si>
  <si>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</si>
  <si>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</si>
  <si>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</si>
  <si>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</si>
  <si>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</si>
  <si>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</si>
  <si>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</si>
  <si>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</si>
  <si>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</si>
  <si>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</si>
  <si>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</si>
  <si>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</si>
  <si>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</si>
  <si>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</si>
  <si>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</si>
  <si>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</si>
  <si>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</si>
  <si>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</si>
  <si>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</si>
  <si>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</si>
  <si>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</si>
  <si>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</si>
  <si>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</si>
  <si>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</si>
  <si>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</si>
  <si>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</si>
  <si>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</si>
  <si>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</si>
  <si>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</si>
  <si>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</si>
  <si>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</si>
  <si>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</si>
  <si>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</si>
  <si>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</si>
  <si>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</si>
  <si>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</si>
  <si>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</si>
  <si>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</si>
  <si>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</si>
  <si>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</si>
  <si>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</si>
  <si>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</si>
  <si>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</si>
  <si>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</si>
  <si>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</si>
  <si>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</si>
  <si>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</si>
  <si>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</si>
  <si>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</si>
  <si>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</si>
  <si>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</si>
  <si>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</si>
  <si>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</si>
  <si>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</si>
  <si>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</si>
  <si>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</si>
  <si>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</si>
  <si>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</si>
  <si>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</si>
  <si>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</si>
  <si>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</si>
  <si>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</si>
  <si>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</si>
  <si>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</si>
  <si>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</si>
  <si>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</si>
  <si>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</si>
  <si>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</si>
  <si>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</si>
  <si>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</si>
  <si>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</si>
  <si>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</si>
  <si>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</si>
  <si>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</si>
  <si>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</si>
  <si>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</si>
  <si>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</si>
  <si>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</si>
  <si>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</si>
  <si>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</si>
  <si>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</si>
  <si>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</si>
  <si>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</si>
  <si>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</si>
  <si>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</si>
  <si>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</si>
  <si>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</si>
  <si>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</si>
  <si>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</si>
  <si>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</si>
  <si>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</si>
  <si>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</si>
  <si>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</si>
  <si>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</si>
  <si>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</si>
  <si>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</si>
  <si>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</si>
  <si>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</si>
  <si>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</si>
  <si>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</si>
  <si>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</si>
  <si>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</si>
  <si>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</si>
  <si>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</si>
  <si>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</si>
  <si>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</si>
  <si>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</si>
  <si>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</si>
  <si>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</si>
  <si>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</si>
  <si>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</si>
  <si>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</si>
  <si>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</si>
  <si>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</si>
  <si>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</si>
  <si>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</si>
  <si>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</si>
  <si>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</si>
  <si>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</si>
  <si>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</si>
  <si>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</si>
  <si>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</si>
  <si>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</si>
  <si>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</si>
  <si>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</si>
  <si>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</si>
  <si>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</si>
  <si>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</si>
  <si>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</si>
  <si>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</si>
  <si>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</si>
  <si>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</si>
  <si>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</si>
  <si>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</si>
  <si>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</si>
  <si>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</si>
  <si>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</si>
  <si>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</si>
  <si>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</si>
  <si>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</si>
  <si>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</si>
  <si>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</si>
  <si>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</si>
  <si>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</si>
  <si>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</si>
  <si>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</si>
  <si>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</si>
  <si>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</si>
  <si>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</si>
  <si>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</si>
  <si>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</si>
  <si>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</si>
  <si>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</si>
  <si>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</si>
  <si>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</si>
  <si>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</si>
  <si>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</si>
  <si>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</si>
  <si>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</si>
  <si>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</si>
  <si>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</si>
  <si>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</si>
  <si>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</si>
  <si>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</si>
  <si>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</si>
  <si>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</si>
  <si>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</si>
  <si>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</si>
  <si>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</si>
  <si>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</si>
  <si>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</si>
  <si>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</si>
  <si>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</si>
  <si>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</si>
  <si>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</si>
  <si>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</si>
  <si>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</si>
  <si>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</si>
  <si>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</si>
  <si>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</si>
  <si>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</si>
  <si>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</si>
  <si>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</si>
  <si>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</si>
  <si>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</si>
  <si>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</si>
  <si>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</si>
  <si>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</si>
  <si>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</si>
  <si>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</si>
  <si>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</si>
  <si>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</si>
  <si>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</si>
  <si>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</si>
  <si>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</si>
  <si>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</si>
  <si>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</si>
  <si>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</si>
  <si>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</si>
  <si>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</si>
  <si>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</si>
  <si>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</si>
  <si>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</si>
  <si>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</si>
  <si>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</si>
  <si>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</si>
  <si>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</si>
  <si>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</si>
  <si>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</si>
  <si>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</si>
  <si>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</si>
  <si>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</si>
  <si>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</si>
  <si>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</si>
  <si>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</si>
  <si>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</si>
  <si>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</si>
  <si>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</si>
  <si>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</si>
  <si>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</si>
  <si>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</si>
  <si>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</si>
  <si>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</si>
  <si>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</si>
  <si>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</si>
  <si>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</si>
  <si>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</si>
  <si>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</si>
  <si>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</si>
  <si>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</si>
  <si>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</si>
  <si>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</si>
  <si>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</si>
  <si>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</si>
  <si>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</si>
  <si>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</si>
  <si>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</si>
  <si>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</si>
  <si>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</si>
  <si>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</si>
  <si>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</si>
  <si>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</si>
  <si>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</si>
  <si>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</si>
  <si>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</si>
  <si>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</si>
  <si>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</si>
  <si>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</si>
  <si>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</si>
  <si>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</si>
  <si>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</si>
  <si>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</si>
  <si>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</si>
  <si>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</si>
  <si>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</si>
  <si>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</si>
  <si>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</si>
  <si>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</si>
  <si>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</si>
  <si>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</si>
  <si>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</si>
  <si>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</si>
  <si>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</si>
  <si>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</si>
  <si>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</si>
  <si>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</si>
  <si>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</si>
  <si>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</si>
  <si>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</si>
  <si>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</si>
  <si>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</si>
  <si>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</si>
  <si>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</si>
  <si>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</si>
  <si>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</si>
  <si>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</si>
  <si>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</si>
  <si>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</si>
  <si>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</si>
  <si>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</si>
  <si>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</si>
  <si>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</si>
  <si>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</si>
  <si>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</si>
  <si>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</si>
  <si>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</si>
  <si>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</si>
  <si>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</si>
  <si>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</si>
  <si>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</si>
  <si>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</si>
  <si>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</si>
  <si>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</si>
  <si>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</si>
  <si>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</si>
  <si>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</si>
  <si>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</si>
  <si>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</si>
  <si>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</si>
  <si>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</si>
  <si>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</si>
  <si>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</si>
  <si>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</si>
  <si>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</si>
  <si>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</si>
  <si>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</si>
  <si>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</si>
  <si>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</si>
  <si>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</si>
  <si>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</si>
  <si>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</si>
  <si>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</si>
  <si>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</si>
  <si>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</si>
  <si>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</si>
  <si>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</si>
  <si>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</si>
  <si>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</si>
  <si>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</si>
  <si>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</si>
  <si>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</si>
  <si>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</si>
  <si>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</si>
  <si>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</si>
  <si>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</si>
  <si>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</si>
  <si>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</si>
  <si>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</si>
  <si>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</si>
  <si>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</si>
  <si>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</si>
  <si>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</si>
  <si>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</si>
  <si>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</si>
  <si>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</si>
  <si>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</si>
  <si>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</si>
  <si>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</si>
  <si>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</si>
  <si>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</si>
  <si>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</si>
  <si>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</si>
  <si>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</si>
  <si>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</si>
  <si>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</si>
  <si>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</si>
  <si>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</si>
  <si>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</si>
  <si>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</si>
  <si>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</si>
  <si>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</si>
  <si>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</si>
  <si>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</si>
  <si>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</si>
  <si>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</si>
  <si>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</si>
  <si>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</si>
  <si>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</si>
  <si>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</si>
  <si>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</si>
  <si>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</si>
  <si>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</si>
  <si>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</si>
  <si>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</si>
  <si>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</si>
  <si>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</si>
  <si>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</si>
  <si>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</si>
  <si>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</si>
  <si>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</si>
  <si>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</si>
  <si>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</si>
  <si>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</si>
  <si>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</si>
  <si>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</si>
  <si>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</si>
  <si>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</si>
  <si>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</si>
  <si>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</si>
  <si>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</si>
  <si>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</si>
  <si>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</si>
  <si>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</si>
  <si>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</si>
  <si>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</si>
  <si>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</si>
  <si>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</si>
  <si>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</si>
  <si>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</si>
  <si>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</si>
  <si>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</si>
  <si>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</si>
  <si>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</si>
  <si>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</si>
  <si>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</si>
  <si>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</si>
  <si>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</si>
  <si>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</si>
  <si>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</si>
  <si>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</si>
  <si>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</si>
  <si>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</si>
  <si>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</si>
  <si>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</si>
  <si>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</si>
  <si>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</si>
  <si>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</si>
  <si>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</si>
  <si>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</si>
  <si>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</si>
  <si>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</si>
  <si>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</si>
  <si>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</si>
  <si>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</si>
  <si>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</si>
  <si>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</si>
  <si>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</si>
  <si>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</si>
  <si>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</si>
  <si>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</si>
  <si>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</si>
  <si>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</si>
  <si>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</si>
  <si>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</si>
  <si>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</si>
  <si>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</si>
  <si>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</si>
  <si>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</si>
  <si>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</si>
  <si>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</si>
  <si>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</si>
  <si>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</si>
  <si>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</si>
  <si>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</si>
  <si>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</si>
  <si>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</si>
  <si>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</si>
  <si>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</si>
  <si>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</si>
  <si>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</si>
  <si>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</si>
  <si>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</si>
  <si>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</si>
  <si>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</si>
  <si>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</si>
  <si>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</si>
  <si>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</si>
  <si>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</si>
  <si>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</si>
  <si>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</si>
  <si>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</si>
  <si>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</si>
  <si>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</si>
  <si>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</si>
  <si>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</si>
  <si>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</si>
  <si>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</si>
  <si>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</si>
  <si>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</si>
  <si>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</si>
  <si>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</si>
  <si>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</si>
  <si>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</si>
  <si>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</si>
  <si>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</si>
  <si>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</si>
  <si>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</si>
  <si>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</si>
  <si>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</si>
  <si>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</si>
  <si>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</si>
  <si>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</si>
  <si>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</si>
  <si>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</si>
  <si>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</si>
  <si>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</si>
  <si>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</si>
  <si>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</si>
  <si>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</si>
  <si>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</si>
  <si>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</si>
  <si>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</si>
  <si>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</si>
  <si>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</si>
  <si>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</si>
  <si>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</si>
  <si>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</si>
  <si>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</si>
  <si>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</si>
  <si>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</si>
  <si>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</si>
  <si>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</si>
  <si>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</si>
  <si>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</si>
  <si>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</si>
  <si>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</si>
  <si>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</si>
  <si>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</si>
  <si>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</si>
  <si>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</si>
  <si>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</si>
  <si>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</si>
  <si>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</si>
  <si>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</si>
  <si>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</si>
  <si>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</si>
  <si>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</si>
  <si>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</si>
  <si>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</si>
  <si>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</si>
  <si>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</si>
  <si>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</si>
  <si>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</si>
  <si>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</si>
  <si>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</si>
  <si>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</si>
  <si>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</si>
  <si>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</si>
  <si>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</si>
  <si>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</si>
  <si>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</si>
  <si>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</si>
  <si>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</si>
  <si>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</si>
  <si>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</si>
  <si>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</si>
  <si>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</si>
  <si>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</si>
  <si>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</si>
  <si>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</si>
  <si>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</si>
  <si>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</si>
  <si>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</si>
  <si>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</si>
  <si>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</si>
  <si>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</si>
  <si>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</si>
  <si>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</si>
  <si>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</si>
  <si>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</si>
  <si>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</si>
  <si>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</si>
  <si>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</si>
  <si>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</si>
  <si>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</si>
  <si>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</si>
  <si>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</si>
  <si>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</si>
  <si>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</si>
  <si>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</si>
  <si>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</si>
  <si>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</si>
  <si>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</si>
  <si>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</si>
  <si>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</si>
  <si>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</si>
  <si>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</si>
  <si>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</si>
  <si>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</si>
  <si>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</si>
  <si>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</si>
  <si>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</si>
  <si>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</si>
  <si>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</si>
  <si>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</si>
  <si>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</si>
  <si>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</si>
  <si>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</si>
  <si>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</si>
  <si>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</si>
  <si>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</si>
  <si>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</si>
  <si>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</si>
  <si>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</si>
  <si>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</si>
  <si>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</si>
  <si>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</si>
  <si>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</si>
  <si>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</si>
  <si>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</si>
  <si>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</si>
  <si>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</si>
  <si>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</si>
  <si>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</si>
  <si>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</si>
  <si>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</si>
  <si>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</si>
  <si>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</si>
  <si>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</si>
  <si>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</si>
  <si>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</si>
  <si>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</si>
  <si>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</si>
  <si>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</si>
  <si>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</si>
  <si>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</si>
  <si>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</si>
  <si>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</si>
  <si>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</si>
  <si>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</si>
  <si>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</si>
  <si>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</si>
  <si>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</si>
  <si>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</si>
  <si>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</si>
  <si>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</si>
  <si>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</si>
  <si>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</si>
  <si>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</si>
  <si>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</si>
  <si>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</si>
  <si>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</si>
  <si>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</si>
  <si>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</si>
  <si>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</si>
  <si>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</si>
  <si>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</si>
  <si>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</si>
  <si>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</si>
  <si>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</si>
  <si>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</si>
  <si>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</si>
  <si>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</si>
  <si>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</si>
  <si>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</si>
  <si>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</si>
  <si>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</si>
  <si>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</si>
  <si>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</si>
  <si>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</si>
  <si>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</si>
  <si>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</si>
  <si>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</si>
  <si>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</si>
  <si>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</si>
  <si>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</si>
  <si>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</si>
  <si>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</si>
  <si>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</si>
  <si>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</si>
  <si>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</si>
  <si>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</si>
  <si>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</si>
  <si>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</si>
  <si>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</si>
  <si>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</si>
  <si>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</si>
  <si>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</si>
  <si>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</si>
  <si>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</si>
  <si>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</si>
  <si>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</si>
  <si>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</si>
  <si>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</si>
  <si>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</si>
  <si>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</si>
  <si>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</si>
  <si>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</si>
  <si>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</si>
  <si>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</si>
  <si>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</si>
  <si>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</si>
  <si>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</si>
  <si>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</si>
  <si>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</si>
  <si>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</si>
  <si>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</si>
  <si>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</si>
  <si>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</si>
  <si>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</si>
  <si>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</si>
  <si>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</si>
  <si>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</si>
  <si>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</si>
  <si>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</si>
  <si>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</si>
  <si>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</si>
  <si>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</si>
  <si>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</si>
  <si>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</si>
  <si>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</si>
  <si>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</si>
  <si>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</si>
  <si>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</si>
  <si>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</si>
  <si>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</si>
  <si>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</si>
  <si>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</si>
  <si>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</si>
  <si>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</si>
  <si>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</si>
  <si>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</si>
  <si>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</si>
  <si>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</si>
  <si>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</si>
  <si>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</si>
  <si>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</si>
  <si>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</si>
  <si>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</si>
  <si>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</si>
  <si>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</si>
  <si>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</si>
  <si>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</si>
  <si>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</si>
  <si>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</si>
  <si>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</si>
  <si>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</si>
  <si>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</si>
  <si>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</si>
  <si>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</si>
  <si>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</si>
  <si>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</si>
  <si>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</si>
  <si>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</si>
  <si>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</si>
  <si>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</si>
  <si>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</si>
  <si>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</si>
  <si>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</si>
  <si>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</si>
  <si>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</si>
  <si>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</si>
  <si>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</si>
  <si>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</si>
  <si>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</si>
  <si>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</si>
  <si>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</si>
  <si>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</si>
  <si>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</si>
  <si>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</si>
  <si>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</si>
  <si>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</si>
  <si>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</si>
  <si>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</si>
  <si>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</si>
  <si>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</si>
  <si>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</si>
  <si>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</si>
  <si>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</si>
  <si>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</si>
  <si>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</si>
  <si>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</si>
  <si>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</si>
  <si>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</si>
  <si>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</si>
  <si>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</si>
  <si>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</si>
  <si>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</si>
  <si>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</si>
  <si>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</si>
  <si>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</si>
  <si>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</si>
  <si>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</si>
  <si>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</si>
  <si>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</si>
  <si>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</si>
  <si>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</si>
  <si>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</si>
  <si>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</si>
  <si>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</si>
  <si>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</si>
  <si>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</si>
  <si>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</si>
  <si>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</si>
  <si>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</si>
  <si>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</si>
  <si>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</si>
  <si>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</si>
  <si>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</si>
  <si>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</si>
  <si>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</si>
  <si>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</si>
  <si>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</si>
  <si>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</si>
  <si>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</si>
  <si>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</si>
  <si>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</si>
  <si>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</si>
  <si>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</si>
  <si>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</si>
  <si>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</si>
  <si>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</si>
  <si>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</si>
  <si>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</si>
  <si>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</si>
  <si>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</si>
  <si>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</si>
  <si>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</si>
  <si>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</si>
  <si>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</si>
  <si>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</si>
  <si>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</si>
  <si>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</si>
  <si>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</si>
  <si>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</si>
  <si>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</si>
  <si>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</si>
  <si>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</si>
  <si>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</si>
  <si>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</si>
  <si>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</si>
  <si>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</si>
  <si>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</si>
  <si>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</si>
  <si>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</si>
  <si>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</si>
  <si>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</si>
  <si>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</si>
  <si>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</si>
  <si>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</si>
  <si>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</si>
  <si>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</si>
  <si>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</si>
  <si>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</si>
  <si>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</si>
  <si>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</si>
  <si>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</si>
  <si>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</si>
  <si>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</si>
  <si>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</si>
  <si>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</si>
  <si>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</si>
  <si>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</si>
  <si>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</si>
  <si>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</si>
  <si>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</si>
  <si>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</si>
  <si>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</si>
  <si>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</si>
  <si>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</si>
  <si>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</si>
  <si>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</si>
  <si>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</si>
  <si>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</si>
  <si>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</si>
  <si>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</si>
  <si>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</si>
  <si>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</si>
  <si>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</si>
  <si>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</si>
  <si>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</si>
  <si>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</si>
  <si>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</si>
  <si>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</si>
  <si>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</si>
  <si>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</si>
  <si>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</si>
  <si>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</si>
  <si>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</si>
  <si>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</si>
  <si>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</si>
  <si>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</si>
  <si>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</si>
  <si>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</si>
  <si>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</si>
  <si>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</si>
  <si>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</si>
  <si>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</si>
  <si>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</si>
  <si>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</si>
  <si>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</si>
  <si>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</si>
  <si>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</si>
  <si>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</si>
  <si>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</si>
  <si>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</si>
  <si>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</si>
  <si>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</si>
  <si>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</si>
  <si>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</si>
  <si>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</si>
  <si>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</si>
  <si>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</si>
  <si>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</si>
  <si>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</si>
  <si>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</si>
  <si>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</si>
  <si>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</si>
  <si>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</si>
  <si>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</si>
  <si>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</si>
  <si>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</si>
  <si>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</si>
  <si>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</si>
  <si>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</si>
  <si>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</si>
  <si>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</si>
  <si>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</si>
  <si>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</si>
  <si>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</si>
  <si>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</si>
  <si>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</si>
  <si>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</si>
  <si>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</si>
  <si>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</si>
  <si>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</si>
  <si>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</si>
  <si>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</si>
  <si>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</si>
  <si>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</si>
  <si>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</si>
  <si>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</si>
  <si>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</si>
  <si>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</si>
  <si>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</si>
  <si>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</si>
  <si>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</si>
  <si>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</si>
  <si>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</si>
  <si>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</si>
  <si>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</si>
  <si>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</si>
  <si>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</si>
  <si>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</si>
  <si>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</si>
  <si>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</si>
  <si>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</si>
  <si>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</si>
  <si>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</si>
  <si>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</si>
  <si>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</si>
  <si>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</si>
  <si>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</si>
  <si>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</si>
  <si>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</si>
  <si>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</si>
  <si>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</si>
  <si>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</si>
  <si>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</si>
  <si>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</si>
  <si>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</si>
  <si>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</si>
  <si>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</si>
  <si>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</si>
  <si>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</si>
  <si>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</si>
  <si>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</si>
  <si>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</si>
  <si>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</si>
  <si>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</si>
  <si>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</si>
  <si>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</si>
  <si>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</si>
  <si>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</si>
  <si>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</si>
  <si>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</si>
  <si>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</si>
  <si>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</si>
  <si>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</si>
  <si>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</si>
  <si>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</si>
  <si>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</si>
  <si>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</si>
  <si>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</si>
  <si>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</si>
  <si>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</si>
  <si>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</si>
  <si>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</si>
  <si>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</si>
  <si>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</si>
  <si>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</si>
  <si>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</si>
  <si>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</si>
  <si>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</si>
  <si>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</si>
  <si>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</si>
  <si>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</si>
  <si>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</si>
  <si>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</si>
  <si>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</si>
  <si>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</si>
  <si>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</si>
  <si>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</si>
  <si>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</si>
  <si>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</si>
  <si>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</si>
  <si>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</si>
  <si>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</si>
  <si>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</si>
  <si>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</si>
  <si>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</si>
  <si>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</si>
  <si>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</si>
  <si>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</si>
  <si>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</si>
  <si>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</si>
  <si>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</si>
  <si>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</si>
  <si>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</si>
  <si>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</si>
  <si>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</si>
  <si>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</si>
  <si>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</si>
  <si>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</si>
  <si>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</si>
  <si>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</si>
  <si>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</si>
  <si>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</si>
  <si>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</si>
  <si>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</si>
  <si>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</si>
  <si>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</si>
  <si>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</si>
  <si>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</si>
  <si>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</si>
  <si>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</si>
  <si>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</si>
  <si>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</si>
  <si>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</si>
  <si>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</si>
  <si>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</si>
  <si>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</si>
  <si>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</si>
  <si>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</si>
  <si>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</si>
  <si>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</si>
  <si>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</si>
  <si>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</si>
  <si>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</si>
  <si>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</si>
  <si>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</si>
  <si>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</si>
  <si>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</si>
  <si>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</si>
  <si>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</si>
  <si>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</si>
  <si>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</si>
  <si>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</si>
  <si>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</si>
  <si>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</si>
  <si>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</si>
  <si>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</si>
  <si>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</si>
  <si>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</si>
  <si>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</si>
  <si>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</si>
  <si>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</si>
  <si>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</si>
  <si>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</si>
  <si>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</si>
  <si>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</si>
  <si>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</si>
  <si>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</si>
  <si>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</si>
  <si>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</si>
  <si>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</si>
  <si>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</si>
  <si>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</si>
  <si>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</si>
  <si>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</si>
  <si>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</si>
  <si>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</si>
  <si>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</si>
  <si>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</si>
  <si>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</si>
  <si>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</si>
  <si>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</si>
  <si>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</si>
  <si>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</si>
  <si>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</si>
  <si>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</si>
  <si>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</si>
  <si>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</si>
  <si>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</si>
  <si>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</si>
  <si>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</si>
  <si>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</si>
  <si>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</si>
  <si>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</si>
  <si>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</si>
  <si>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</si>
  <si>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</si>
  <si>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</si>
  <si>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</si>
  <si>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</si>
  <si>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</si>
  <si>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</si>
  <si>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</si>
  <si>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</si>
  <si>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</si>
  <si>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</si>
  <si>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</si>
  <si>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</si>
  <si>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</si>
  <si>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</si>
  <si>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</si>
  <si>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</si>
  <si>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</si>
  <si>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</si>
  <si>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</si>
  <si>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</si>
  <si>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</si>
  <si>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</si>
  <si>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</si>
  <si>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</si>
  <si>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</si>
  <si>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</si>
  <si>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</si>
  <si>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</si>
  <si>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</si>
  <si>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</si>
  <si>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</si>
  <si>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</si>
  <si>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</si>
  <si>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</si>
  <si>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</si>
  <si>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</si>
  <si>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</si>
  <si>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</si>
  <si>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</si>
  <si>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</si>
  <si>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</si>
  <si>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</si>
  <si>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</si>
  <si>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</si>
  <si>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</si>
  <si>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</si>
  <si>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</si>
  <si>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</si>
  <si>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</si>
  <si>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</si>
  <si>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</si>
  <si>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</si>
  <si>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</si>
  <si>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</si>
  <si>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</si>
  <si>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</si>
  <si>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</si>
  <si>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</si>
  <si>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</si>
  <si>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</si>
  <si>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</si>
  <si>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</si>
  <si>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</si>
  <si>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</si>
  <si>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</si>
  <si>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</si>
  <si>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</si>
  <si>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</si>
  <si>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</si>
  <si>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</si>
  <si>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</si>
  <si>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</si>
  <si>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</si>
  <si>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</si>
  <si>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</si>
  <si>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</si>
  <si>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</si>
  <si>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</si>
  <si>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</si>
  <si>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</si>
  <si>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</si>
  <si>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</si>
  <si>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</si>
  <si>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</si>
  <si>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</si>
  <si>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</si>
  <si>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</si>
  <si>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</si>
  <si>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</si>
  <si>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</si>
  <si>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</si>
  <si>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</si>
  <si>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</si>
  <si>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</si>
  <si>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</si>
  <si>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</si>
  <si>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</si>
  <si>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</si>
  <si>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</si>
  <si>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</si>
  <si>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</si>
  <si>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</si>
  <si>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</si>
  <si>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</si>
  <si>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</si>
  <si>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</si>
  <si>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</si>
  <si>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</si>
  <si>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</si>
  <si>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</si>
  <si>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</si>
  <si>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</si>
  <si>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</si>
  <si>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</si>
  <si>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</si>
  <si>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</si>
  <si>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</si>
  <si>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</si>
  <si>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</si>
  <si>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</si>
  <si>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</si>
  <si>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</si>
  <si>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</si>
  <si>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</si>
  <si>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</si>
  <si>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</si>
  <si>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</si>
  <si>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</si>
  <si>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</si>
  <si>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</si>
  <si>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</si>
  <si>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</si>
  <si>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</si>
  <si>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</si>
  <si>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</si>
  <si>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</si>
  <si>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</si>
  <si>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</si>
  <si>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</si>
  <si>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</si>
  <si>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</si>
  <si>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</si>
  <si>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</si>
  <si>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</si>
  <si>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</si>
  <si>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</si>
  <si>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</si>
  <si>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</si>
  <si>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</si>
  <si>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</si>
  <si>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</si>
  <si>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</si>
  <si>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</si>
  <si>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</si>
  <si>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</si>
  <si>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</si>
  <si>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</si>
  <si>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</si>
  <si>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</si>
  <si>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</si>
  <si>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</si>
  <si>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</si>
  <si>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</si>
  <si>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</si>
  <si>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</si>
  <si>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</si>
  <si>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</si>
  <si>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</si>
  <si>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</si>
  <si>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</si>
  <si>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</si>
  <si>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</si>
  <si>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</si>
  <si>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</si>
  <si>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</si>
  <si>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</si>
  <si>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</si>
  <si>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</si>
  <si>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</si>
  <si>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</si>
  <si>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</si>
  <si>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</si>
  <si>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</si>
  <si>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</si>
  <si>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</si>
  <si>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</si>
  <si>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</si>
  <si>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</si>
  <si>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</si>
  <si>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</si>
  <si>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</si>
  <si>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</si>
  <si>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</si>
  <si>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</si>
  <si>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</si>
  <si>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</si>
  <si>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</si>
  <si>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</si>
  <si>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</si>
  <si>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</si>
  <si>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</si>
  <si>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</si>
  <si>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</si>
  <si>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</si>
  <si>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</si>
  <si>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</si>
  <si>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</si>
  <si>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</si>
  <si>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</si>
  <si>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</si>
  <si>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</si>
  <si>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</si>
  <si>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</si>
  <si>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</si>
  <si>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</si>
  <si>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</si>
  <si>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</si>
  <si>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</si>
  <si>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</si>
  <si>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</si>
  <si>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</si>
  <si>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</si>
  <si>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</si>
  <si>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</si>
  <si>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</si>
  <si>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</si>
  <si>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</si>
  <si>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</si>
  <si>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</si>
  <si>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</si>
  <si>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</si>
  <si>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</si>
  <si>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</si>
  <si>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</si>
  <si>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</si>
  <si>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</si>
  <si>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</si>
  <si>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</si>
  <si>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</si>
  <si>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</si>
  <si>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</si>
  <si>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</si>
  <si>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</si>
  <si>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</si>
  <si>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</si>
  <si>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</si>
  <si>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</si>
  <si>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</si>
  <si>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</si>
  <si>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</si>
  <si>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</si>
  <si>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</si>
  <si>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</si>
  <si>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</si>
  <si>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</si>
  <si>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</si>
  <si>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</si>
  <si>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</si>
  <si>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</si>
  <si>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</si>
  <si>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</si>
  <si>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</si>
  <si>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</si>
  <si>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</si>
  <si>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</si>
  <si>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</si>
  <si>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</si>
  <si>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</si>
  <si>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</si>
  <si>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</si>
  <si>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</si>
  <si>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</si>
  <si>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</si>
  <si>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</si>
  <si>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</si>
  <si>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</si>
  <si>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</si>
  <si>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</si>
  <si>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</si>
  <si>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</si>
  <si>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</si>
  <si>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</si>
  <si>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</si>
  <si>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</si>
  <si>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</si>
  <si>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</si>
  <si>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</si>
  <si>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</si>
  <si>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</si>
  <si>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</si>
  <si>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</si>
  <si>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</si>
  <si>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</si>
  <si>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</si>
  <si>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</si>
  <si>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</si>
  <si>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</si>
  <si>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</si>
  <si>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</si>
  <si>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</si>
  <si>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</si>
  <si>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</si>
  <si>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</si>
  <si>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</si>
  <si>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</si>
  <si>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</si>
  <si>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</si>
  <si>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</si>
  <si>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</si>
  <si>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</si>
  <si>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</si>
  <si>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</si>
  <si>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</si>
  <si>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</si>
  <si>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</si>
  <si>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</si>
  <si>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</si>
  <si>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</si>
  <si>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</si>
  <si>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</si>
  <si>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</si>
  <si>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</si>
  <si>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</si>
  <si>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</si>
  <si>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</si>
  <si>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</si>
  <si>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</si>
  <si>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</si>
  <si>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</si>
  <si>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</si>
  <si>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</si>
  <si>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</si>
  <si>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</si>
  <si>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</si>
  <si>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</si>
  <si>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</si>
  <si>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</si>
  <si>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</si>
  <si>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</si>
  <si>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</si>
  <si>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</si>
  <si>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</si>
  <si>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</si>
  <si>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</si>
  <si>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</si>
  <si>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</si>
  <si>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</si>
  <si>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</si>
  <si>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</si>
  <si>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</si>
  <si>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</si>
  <si>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</si>
  <si>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</si>
  <si>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</si>
  <si>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</si>
  <si>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</si>
  <si>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</si>
  <si>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</si>
  <si>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</si>
  <si>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</si>
  <si>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</si>
  <si>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</si>
  <si>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</si>
  <si>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</si>
  <si>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</si>
  <si>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</si>
  <si>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</si>
  <si>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</si>
  <si>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</si>
  <si>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</si>
  <si>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</si>
  <si>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</si>
  <si>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</si>
  <si>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</si>
  <si>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</si>
  <si>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</si>
  <si>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</si>
  <si>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</si>
  <si>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</si>
  <si>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</si>
  <si>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</si>
  <si>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</si>
  <si>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</si>
  <si>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</si>
  <si>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</si>
  <si>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</si>
  <si>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</si>
  <si>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</si>
  <si>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</si>
  <si>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</si>
  <si>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</si>
  <si>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</si>
  <si>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</si>
  <si>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</si>
  <si>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</si>
  <si>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</si>
  <si>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</si>
  <si>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</si>
  <si>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</si>
  <si>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</si>
  <si>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</si>
  <si>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</si>
  <si>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</si>
  <si>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</si>
  <si>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</si>
  <si>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</si>
  <si>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</si>
  <si>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</si>
  <si>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</si>
  <si>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</si>
  <si>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</si>
  <si>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</si>
  <si>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</si>
  <si>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</si>
  <si>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</si>
  <si>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</si>
  <si>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</si>
  <si>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</si>
  <si>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</si>
  <si>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</si>
  <si>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</si>
  <si>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</si>
  <si>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</si>
  <si>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</si>
  <si>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</si>
  <si>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</si>
  <si>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</si>
  <si>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</si>
  <si>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</si>
  <si>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</si>
  <si>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</si>
  <si>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</si>
  <si>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</si>
  <si>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</si>
  <si>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</si>
  <si>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</si>
  <si>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</si>
  <si>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</si>
  <si>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</si>
  <si>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</si>
  <si>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</si>
  <si>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</si>
  <si>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</si>
  <si>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</si>
  <si>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</si>
  <si>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</si>
  <si>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</si>
  <si>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</si>
  <si>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</si>
  <si>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</si>
  <si>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</si>
  <si>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</si>
  <si>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</si>
  <si>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</si>
  <si>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</si>
  <si>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</si>
  <si>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</si>
  <si>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</si>
  <si>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</si>
  <si>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</si>
  <si>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</si>
  <si>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</si>
  <si>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</si>
  <si>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</si>
  <si>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</si>
  <si>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</si>
  <si>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</si>
  <si>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</si>
  <si>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</si>
  <si>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</si>
  <si>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</si>
  <si>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</si>
  <si>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</si>
  <si>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</si>
  <si>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</si>
  <si>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</si>
  <si>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</si>
  <si>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</si>
  <si>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</si>
  <si>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</si>
  <si>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</si>
  <si>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</si>
  <si>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</si>
  <si>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</si>
  <si>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</si>
  <si>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</si>
  <si>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</si>
  <si>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</si>
  <si>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</si>
  <si>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</si>
  <si>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</si>
  <si>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</si>
  <si>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</si>
  <si>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</si>
  <si>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</si>
  <si>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</si>
  <si>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</si>
  <si>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</si>
  <si>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</si>
  <si>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</si>
  <si>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</si>
  <si>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</si>
  <si>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</si>
  <si>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</si>
  <si>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</si>
  <si>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</si>
  <si>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</si>
  <si>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</si>
  <si>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</si>
  <si>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</si>
  <si>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</si>
  <si>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</si>
  <si>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</si>
  <si>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</si>
  <si>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</si>
  <si>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</si>
  <si>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</si>
  <si>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</si>
  <si>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</si>
  <si>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</si>
  <si>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</si>
  <si>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</si>
  <si>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</si>
  <si>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</si>
  <si>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</si>
  <si>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</si>
  <si>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</si>
  <si>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</si>
  <si>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</si>
  <si>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</si>
  <si>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</si>
  <si>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</si>
  <si>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</si>
  <si>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</si>
  <si>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</si>
  <si>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</si>
  <si>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</si>
  <si>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</si>
  <si>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</si>
  <si>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</si>
  <si>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</si>
  <si>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</si>
  <si>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</si>
  <si>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</si>
  <si>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</si>
  <si>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</si>
  <si>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</si>
  <si>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</si>
  <si>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</si>
  <si>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</si>
  <si>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</si>
  <si>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</si>
  <si>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</si>
  <si>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</si>
  <si>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</si>
  <si>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</si>
  <si>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</si>
  <si>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</si>
  <si>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</si>
  <si>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</si>
  <si>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</si>
  <si>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</si>
  <si>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</si>
  <si>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</si>
  <si>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</si>
  <si>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</si>
  <si>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</si>
  <si>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</si>
  <si>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</si>
  <si>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</si>
  <si>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</si>
  <si>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</si>
  <si>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</si>
  <si>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</si>
  <si>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</si>
  <si>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</si>
  <si>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</si>
  <si>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</si>
  <si>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</si>
  <si>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</si>
  <si>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</si>
  <si>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</si>
  <si>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</si>
  <si>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</si>
  <si>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</si>
  <si>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</si>
  <si>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</si>
  <si>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</si>
  <si>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</si>
  <si>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</si>
  <si>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</si>
  <si>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</si>
  <si>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</si>
  <si>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</si>
  <si>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</si>
  <si>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</si>
  <si>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</si>
  <si>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</si>
  <si>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</si>
  <si>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</si>
  <si>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</si>
  <si>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</si>
  <si>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</si>
  <si>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</si>
  <si>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</si>
  <si>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</si>
  <si>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</si>
  <si>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</si>
  <si>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</si>
  <si>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</si>
  <si>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</si>
  <si>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</si>
  <si>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</si>
  <si>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</si>
  <si>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</si>
  <si>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</si>
  <si>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</si>
  <si>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</si>
  <si>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</si>
  <si>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</si>
  <si>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</si>
  <si>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</si>
  <si>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</si>
  <si>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</si>
  <si>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</si>
  <si>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</si>
  <si>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</si>
  <si>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</si>
  <si>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</si>
  <si>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</si>
  <si>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</si>
  <si>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</si>
  <si>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</si>
  <si>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</si>
  <si>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</si>
  <si>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</si>
  <si>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</si>
  <si>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</si>
  <si>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</si>
  <si>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</si>
  <si>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</si>
  <si>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</si>
  <si>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</si>
  <si>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</si>
  <si>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</si>
  <si>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</si>
  <si>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</si>
  <si>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</si>
  <si>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</si>
  <si>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</si>
  <si>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</si>
  <si>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</si>
  <si>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</si>
  <si>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</si>
  <si>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</si>
  <si>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</si>
  <si>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</si>
  <si>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</si>
  <si>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</si>
  <si>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</si>
  <si>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</si>
  <si>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</si>
  <si>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</si>
  <si>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</si>
  <si>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</si>
  <si>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</si>
  <si>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</si>
  <si>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</si>
  <si>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</si>
  <si>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</si>
  <si>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</si>
  <si>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</si>
  <si>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</si>
  <si>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</si>
  <si>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</si>
  <si>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</si>
  <si>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</si>
  <si>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</si>
  <si>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</si>
  <si>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</si>
  <si>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</si>
  <si>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</si>
  <si>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</si>
  <si>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</si>
  <si>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</si>
  <si>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</si>
  <si>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</si>
  <si>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</si>
  <si>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</si>
  <si>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</si>
  <si>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</si>
  <si>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</si>
  <si>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</si>
  <si>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</si>
  <si>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</si>
  <si>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</si>
  <si>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</si>
  <si>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</si>
  <si>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</si>
  <si>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</si>
  <si>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</si>
  <si>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</si>
  <si>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</si>
  <si>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</si>
  <si>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</si>
  <si>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</si>
  <si>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</si>
  <si>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</si>
  <si>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</si>
  <si>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</si>
  <si>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</si>
  <si>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</si>
  <si>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</si>
  <si>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</si>
  <si>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</si>
  <si>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</si>
  <si>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</si>
  <si>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</si>
  <si>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</si>
  <si>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</si>
  <si>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</si>
  <si>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</si>
  <si>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</si>
  <si>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</si>
  <si>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</si>
  <si>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</si>
  <si>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</si>
  <si>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</si>
  <si>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</si>
  <si>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</si>
  <si>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</si>
  <si>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</si>
  <si>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</si>
  <si>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</si>
  <si>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</si>
  <si>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</si>
  <si>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</si>
  <si>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</si>
  <si>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</si>
  <si>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</si>
  <si>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</si>
  <si>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</si>
  <si>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</si>
  <si>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</si>
  <si>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</si>
  <si>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</si>
  <si>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</si>
  <si>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</si>
  <si>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</si>
  <si>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</si>
  <si>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</si>
  <si>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</si>
  <si>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</si>
  <si>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</si>
  <si>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</si>
  <si>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</si>
  <si>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</si>
  <si>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</si>
  <si>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</si>
  <si>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</si>
  <si>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</si>
  <si>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</si>
  <si>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</si>
  <si>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</si>
  <si>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</si>
  <si>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</si>
  <si>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</si>
  <si>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</si>
  <si>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</si>
  <si>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</si>
  <si>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</si>
  <si>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</si>
  <si>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</si>
  <si>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</si>
  <si>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</si>
  <si>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</si>
  <si>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</si>
  <si>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</si>
  <si>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</si>
  <si>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</si>
  <si>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</si>
  <si>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</si>
  <si>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</si>
  <si>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</si>
  <si>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</si>
  <si>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</si>
  <si>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</si>
  <si>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</si>
  <si>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</si>
  <si>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</si>
  <si>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</si>
  <si>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</si>
  <si>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</si>
  <si>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</si>
  <si>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</si>
  <si>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</si>
  <si>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</si>
  <si>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</si>
  <si>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</si>
  <si>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</si>
  <si>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</si>
  <si>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</si>
  <si>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</si>
  <si>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</si>
  <si>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</si>
  <si>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</si>
  <si>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</si>
  <si>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</si>
  <si>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</si>
  <si>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</si>
  <si>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</si>
  <si>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</si>
  <si>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</si>
  <si>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</si>
  <si>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</si>
  <si>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</si>
  <si>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</si>
  <si>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</si>
  <si>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</si>
  <si>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</si>
  <si>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</si>
  <si>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</si>
  <si>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</si>
  <si>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</si>
  <si>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</si>
  <si>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</si>
  <si>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</si>
  <si>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</si>
  <si>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</si>
  <si>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</si>
  <si>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</si>
  <si>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</si>
  <si>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</si>
  <si>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</si>
  <si>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</si>
  <si>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</si>
  <si>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</si>
  <si>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</si>
  <si>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</si>
  <si>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</si>
  <si>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</si>
  <si>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</si>
  <si>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</si>
  <si>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</si>
  <si>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</si>
  <si>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</si>
  <si>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</si>
  <si>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</si>
  <si>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</si>
  <si>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</si>
  <si>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</si>
  <si>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</si>
  <si>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</si>
  <si>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</si>
  <si>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</si>
  <si>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</si>
  <si>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</si>
  <si>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</si>
  <si>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</si>
  <si>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</si>
  <si>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</si>
  <si>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</si>
  <si>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</si>
  <si>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</si>
  <si>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</si>
  <si>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</si>
  <si>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</si>
  <si>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</si>
  <si>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</si>
  <si>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</si>
  <si>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</si>
  <si>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</si>
  <si>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</si>
  <si>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</si>
  <si>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</si>
  <si>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</si>
  <si>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</si>
  <si>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</si>
  <si>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</si>
  <si>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</si>
  <si>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</si>
  <si>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</si>
  <si>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</si>
  <si>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</si>
  <si>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</si>
  <si>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</si>
  <si>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</si>
  <si>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</si>
  <si>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</si>
  <si>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</si>
  <si>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</si>
  <si>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</si>
  <si>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</si>
  <si>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</si>
  <si>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</si>
  <si>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</si>
  <si>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</si>
  <si>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</si>
  <si>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</si>
  <si>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</si>
  <si>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</si>
  <si>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</si>
  <si>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</si>
  <si>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</si>
  <si>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</si>
  <si>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</si>
  <si>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</si>
  <si>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</si>
  <si>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</si>
  <si>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</si>
  <si>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</si>
  <si>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</si>
  <si>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</si>
  <si>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</si>
  <si>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</si>
  <si>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</si>
  <si>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</si>
  <si>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</si>
  <si>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</si>
  <si>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</si>
  <si>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</si>
  <si>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</si>
  <si>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</si>
  <si>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</si>
  <si>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</si>
  <si>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</si>
  <si>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</si>
  <si>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</si>
  <si>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</si>
  <si>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</si>
  <si>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</si>
  <si>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</si>
  <si>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</si>
  <si>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</si>
  <si>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</si>
  <si>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</si>
  <si>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</si>
  <si>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</si>
  <si>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</si>
  <si>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</si>
  <si>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</si>
  <si>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</si>
  <si>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</si>
  <si>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</si>
  <si>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</si>
  <si>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</si>
  <si>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</si>
  <si>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</si>
  <si>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</si>
  <si>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</si>
  <si>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</si>
  <si>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</si>
  <si>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</si>
  <si>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</si>
  <si>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</si>
  <si>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</si>
  <si>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</si>
  <si>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</si>
  <si>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</si>
  <si>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</si>
  <si>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</si>
  <si>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</si>
  <si>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</si>
  <si>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</si>
  <si>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</si>
  <si>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</si>
  <si>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</si>
  <si>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</si>
  <si>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</si>
  <si>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</si>
  <si>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</si>
  <si>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</si>
  <si>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</si>
  <si>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</si>
  <si>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</si>
  <si>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</si>
  <si>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</si>
  <si>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</si>
  <si>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</si>
  <si>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</si>
  <si>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</si>
  <si>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</si>
  <si>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</si>
  <si>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</si>
  <si>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</si>
  <si>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</si>
  <si>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</si>
  <si>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</si>
  <si>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</si>
  <si>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</si>
  <si>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</si>
  <si>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</si>
  <si>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</si>
  <si>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</si>
  <si>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</si>
  <si>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</si>
  <si>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</si>
  <si>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</si>
  <si>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</si>
  <si>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</si>
  <si>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</si>
  <si>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</si>
  <si>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</si>
  <si>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</si>
  <si>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</si>
  <si>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</si>
  <si>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</si>
  <si>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</si>
  <si>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</si>
  <si>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</si>
  <si>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</si>
  <si>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</si>
  <si>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</si>
  <si>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</si>
  <si>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</si>
  <si>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</si>
  <si>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</si>
  <si>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</si>
  <si>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</si>
  <si>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</si>
  <si>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</si>
  <si>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</si>
  <si>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</si>
  <si>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</si>
  <si>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</si>
  <si>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</si>
  <si>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</si>
  <si>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</si>
  <si>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</si>
  <si>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</si>
  <si>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</si>
  <si>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</si>
  <si>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</si>
  <si>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</si>
  <si>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</si>
  <si>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</si>
  <si>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</si>
  <si>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</si>
  <si>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</si>
  <si>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</si>
  <si>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</si>
  <si>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</si>
  <si>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</si>
  <si>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</si>
  <si>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</si>
  <si>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</si>
  <si>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</si>
  <si>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</si>
  <si>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</si>
  <si>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</si>
  <si>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</si>
  <si>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</si>
  <si>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</si>
  <si>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</si>
  <si>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</si>
  <si>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</si>
  <si>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</si>
  <si>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</si>
  <si>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</si>
  <si>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</si>
  <si>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</si>
  <si>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</si>
  <si>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</si>
  <si>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</si>
  <si>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</si>
  <si>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</si>
  <si>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</si>
  <si>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</si>
  <si>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</si>
  <si>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</si>
  <si>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</si>
  <si>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</si>
  <si>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</si>
  <si>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</si>
  <si>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</si>
  <si>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</si>
  <si>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</si>
  <si>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</si>
  <si>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</si>
  <si>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</si>
  <si>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</si>
  <si>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</si>
  <si>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</si>
  <si>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</si>
  <si>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</si>
  <si>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</si>
  <si>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</si>
  <si>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</si>
  <si>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</si>
  <si>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</si>
  <si>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</si>
  <si>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</si>
  <si>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</si>
  <si>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</si>
  <si>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</si>
  <si>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</si>
  <si>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</si>
  <si>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</si>
  <si>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</si>
  <si>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</si>
  <si>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</si>
  <si>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</si>
  <si>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</si>
  <si>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</si>
  <si>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</si>
  <si>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</si>
  <si>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</si>
  <si>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</si>
  <si>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</si>
  <si>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</si>
  <si>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</si>
  <si>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</si>
  <si>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</si>
  <si>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</si>
  <si>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</si>
  <si>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</si>
  <si>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</si>
  <si>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</si>
  <si>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</si>
  <si>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</si>
  <si>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</si>
  <si>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</si>
  <si>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</si>
  <si>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</si>
  <si>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</si>
  <si>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</si>
  <si>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</si>
  <si>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</si>
  <si>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</si>
  <si>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</si>
  <si>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</si>
  <si>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</si>
  <si>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</si>
  <si>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</si>
  <si>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</si>
  <si>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</si>
  <si>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</si>
  <si>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</si>
  <si>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</si>
  <si>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</si>
  <si>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</si>
  <si>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</si>
  <si>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</si>
  <si>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</si>
  <si>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</si>
  <si>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</si>
  <si>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</si>
  <si>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</si>
  <si>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</si>
  <si>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</si>
  <si>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</si>
  <si>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</si>
  <si>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</si>
  <si>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</si>
  <si>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</si>
  <si>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</si>
  <si>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</si>
  <si>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</si>
  <si>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</si>
  <si>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</si>
  <si>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</si>
  <si>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</si>
  <si>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</si>
  <si>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</si>
  <si>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</si>
  <si>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</si>
  <si>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</si>
  <si>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</si>
  <si>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</si>
  <si>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</si>
  <si>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</si>
  <si>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</si>
  <si>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</si>
  <si>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</si>
  <si>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</si>
  <si>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</si>
  <si>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</si>
  <si>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</si>
  <si>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</si>
  <si>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</si>
  <si>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</si>
  <si>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</si>
  <si>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</si>
  <si>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</si>
  <si>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</si>
  <si>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</si>
  <si>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</si>
  <si>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</si>
  <si>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</si>
  <si>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</si>
  <si>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</si>
  <si>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</si>
  <si>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</si>
  <si>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</si>
  <si>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</si>
  <si>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</si>
  <si>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</si>
  <si>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</si>
  <si>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</si>
  <si>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</si>
  <si>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</si>
  <si>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</si>
  <si>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</si>
  <si>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</si>
  <si>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</si>
  <si>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</si>
  <si>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</si>
  <si>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</si>
  <si>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</si>
  <si>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</si>
  <si>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</si>
  <si>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</si>
  <si>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</si>
  <si>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</si>
  <si>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</si>
  <si>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</si>
  <si>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</si>
  <si>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</si>
  <si>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</si>
  <si>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</si>
  <si>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</si>
  <si>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</si>
  <si>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</si>
  <si>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</si>
  <si>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</si>
  <si>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</si>
  <si>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</si>
  <si>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</si>
  <si>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</si>
  <si>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</si>
  <si>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</si>
  <si>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</si>
  <si>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</si>
  <si>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</si>
  <si>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</si>
  <si>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</si>
  <si>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</si>
  <si>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</si>
  <si>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</si>
  <si>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</si>
  <si>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</si>
  <si>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</si>
  <si>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</si>
  <si>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</si>
  <si>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</si>
  <si>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</si>
  <si>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</si>
  <si>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</si>
  <si>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</si>
  <si>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</si>
  <si>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</si>
  <si>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</si>
  <si>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</si>
  <si>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</si>
  <si>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</si>
  <si>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</si>
  <si>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</si>
  <si>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</si>
  <si>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</si>
  <si>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</si>
  <si>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</si>
  <si>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</si>
  <si>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</si>
  <si>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</si>
  <si>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</si>
  <si>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</si>
  <si>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</si>
  <si>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</si>
  <si>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</si>
  <si>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</si>
  <si>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</si>
  <si>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</si>
  <si>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</si>
  <si>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</si>
  <si>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</si>
  <si>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</si>
  <si>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</si>
  <si>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</si>
  <si>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</si>
  <si>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</si>
  <si>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</si>
  <si>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</si>
  <si>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</si>
  <si>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</si>
  <si>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</si>
  <si>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</si>
  <si>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</si>
  <si>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</si>
  <si>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</si>
  <si>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</si>
  <si>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</si>
  <si>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</si>
  <si>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</si>
  <si>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</si>
  <si>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</si>
  <si>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</si>
  <si>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</si>
  <si>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</si>
  <si>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</si>
  <si>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</si>
  <si>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</si>
  <si>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</si>
  <si>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</si>
  <si>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</si>
  <si>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</si>
  <si>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</si>
  <si>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</si>
  <si>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</si>
  <si>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</si>
  <si>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</si>
  <si>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</si>
  <si>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</si>
  <si>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</si>
  <si>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</si>
  <si>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</si>
  <si>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</si>
  <si>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</si>
  <si>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</si>
  <si>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</si>
  <si>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</si>
  <si>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</si>
  <si>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</si>
  <si>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</si>
  <si>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</si>
  <si>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</si>
  <si>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</si>
  <si>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</si>
  <si>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</si>
  <si>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</si>
  <si>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</si>
  <si>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</si>
  <si>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</si>
  <si>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</si>
  <si>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</si>
  <si>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</si>
  <si>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</si>
  <si>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</si>
  <si>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</si>
  <si>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</si>
  <si>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</si>
  <si>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</si>
  <si>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</si>
  <si>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</si>
  <si>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</si>
  <si>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</si>
  <si>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</si>
  <si>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</si>
  <si>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</si>
  <si>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</si>
  <si>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</si>
  <si>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</si>
  <si>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</si>
  <si>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</si>
  <si>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</si>
  <si>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</si>
  <si>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</si>
  <si>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</si>
  <si>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</si>
  <si>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</si>
  <si>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</si>
  <si>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</si>
  <si>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</si>
  <si>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</si>
  <si>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</si>
  <si>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</si>
  <si>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</si>
  <si>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</si>
  <si>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</si>
  <si>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</si>
  <si>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</si>
  <si>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</si>
  <si>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</si>
  <si>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</si>
  <si>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</si>
  <si>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</si>
  <si>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</si>
  <si>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</si>
  <si>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</si>
  <si>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</si>
  <si>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</si>
  <si>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</si>
  <si>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</si>
  <si>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</si>
  <si>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</si>
  <si>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</si>
  <si>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</si>
  <si>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</si>
  <si>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</si>
  <si>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</si>
  <si>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</si>
  <si>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</si>
  <si>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</si>
  <si>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</si>
  <si>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</si>
  <si>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</si>
  <si>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</si>
  <si>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</si>
  <si>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</si>
  <si>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</si>
  <si>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</si>
  <si>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</si>
  <si>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</si>
  <si>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</si>
  <si>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</si>
  <si>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</si>
  <si>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</si>
  <si>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</si>
  <si>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</si>
  <si>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</si>
  <si>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</si>
  <si>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</si>
  <si>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</si>
  <si>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</si>
  <si>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</si>
  <si>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</si>
  <si>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</si>
  <si>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</si>
  <si>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</si>
  <si>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</si>
  <si>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</si>
  <si>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</si>
  <si>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</si>
  <si>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</si>
  <si>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</si>
  <si>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</si>
  <si>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</si>
  <si>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</si>
  <si>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</si>
  <si>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</si>
  <si>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</si>
  <si>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</si>
  <si>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</si>
  <si>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</si>
  <si>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</si>
  <si>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</si>
  <si>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</si>
  <si>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</si>
  <si>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</si>
  <si>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</si>
  <si>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</si>
  <si>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</si>
  <si>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</si>
  <si>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</si>
  <si>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</si>
  <si>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</si>
  <si>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</si>
  <si>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</si>
  <si>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</si>
  <si>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</si>
  <si>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</si>
  <si>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</si>
  <si>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</si>
  <si>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</si>
  <si>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</si>
  <si>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</si>
  <si>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</si>
  <si>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</si>
  <si>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</si>
  <si>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</si>
  <si>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</si>
  <si>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</si>
  <si>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</si>
  <si>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</si>
  <si>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</si>
  <si>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</si>
  <si>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</si>
  <si>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</si>
  <si>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</si>
  <si>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</si>
  <si>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</si>
  <si>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</si>
  <si>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</si>
  <si>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</si>
  <si>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</si>
  <si>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</si>
  <si>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</si>
  <si>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</si>
  <si>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</si>
  <si>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</si>
  <si>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</si>
  <si>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</si>
  <si>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</si>
  <si>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</si>
  <si>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</si>
  <si>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</si>
  <si>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</si>
  <si>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</si>
  <si>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</si>
  <si>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</si>
  <si>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</si>
  <si>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</si>
  <si>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</si>
  <si>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</si>
  <si>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</si>
  <si>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</si>
  <si>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</si>
  <si>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</si>
  <si>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</si>
  <si>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</si>
  <si>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</si>
  <si>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</si>
  <si>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</si>
  <si>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</si>
  <si>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</si>
  <si>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</si>
  <si>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</si>
  <si>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</si>
  <si>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</si>
  <si>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</si>
  <si>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</si>
  <si>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</si>
  <si>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</si>
  <si>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</si>
  <si>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</si>
  <si>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</si>
  <si>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</si>
  <si>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</si>
  <si>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</si>
  <si>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</si>
  <si>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</si>
  <si>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</si>
  <si>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</si>
  <si>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</si>
  <si>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</si>
  <si>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</si>
  <si>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</si>
  <si>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</si>
  <si>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</si>
  <si>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</si>
  <si>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</si>
  <si>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</si>
  <si>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</si>
  <si>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</si>
  <si>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</si>
  <si>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</si>
  <si>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</si>
  <si>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</si>
  <si>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</si>
  <si>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</si>
  <si>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</si>
  <si>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</si>
  <si>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</si>
  <si>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</si>
  <si>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</si>
  <si>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</si>
  <si>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</si>
  <si>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</si>
  <si>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</si>
  <si>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</si>
  <si>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</si>
  <si>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</si>
  <si>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</si>
  <si>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</si>
  <si>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</si>
  <si>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</si>
  <si>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</si>
  <si>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</si>
  <si>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</si>
  <si>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</si>
  <si>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</si>
  <si>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</si>
  <si>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</si>
  <si>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</si>
  <si>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</si>
  <si>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</si>
  <si>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</si>
  <si>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</si>
  <si>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</si>
  <si>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</si>
  <si>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</si>
  <si>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</si>
  <si>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</si>
  <si>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</si>
  <si>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</si>
  <si>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</si>
  <si>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</si>
  <si>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</si>
  <si>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</si>
  <si>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</si>
  <si>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</si>
  <si>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</si>
  <si>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</si>
  <si>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</si>
  <si>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</si>
  <si>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</si>
  <si>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</si>
  <si>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</si>
  <si>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</si>
  <si>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</si>
  <si>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</si>
  <si>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</si>
  <si>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</si>
  <si>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</si>
  <si>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</si>
  <si>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</si>
  <si>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</si>
  <si>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</si>
  <si>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</si>
  <si>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</si>
  <si>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</si>
  <si>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</si>
  <si>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</si>
  <si>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</si>
  <si>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</si>
  <si>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</si>
  <si>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</si>
  <si>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</si>
  <si>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</si>
  <si>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</si>
  <si>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</si>
  <si>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</si>
  <si>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</si>
  <si>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</si>
  <si>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</si>
  <si>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</si>
  <si>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</si>
  <si>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</si>
  <si>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</si>
  <si>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</si>
  <si>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</si>
  <si>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</si>
  <si>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</si>
  <si>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</si>
  <si>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</si>
  <si>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</si>
  <si>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</si>
  <si>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</si>
  <si>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</si>
  <si>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</si>
  <si>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</si>
  <si>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</si>
  <si>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</si>
  <si>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</si>
  <si>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</si>
  <si>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</si>
  <si>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</si>
  <si>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</si>
  <si>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</si>
  <si>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</si>
  <si>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</si>
  <si>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</si>
  <si>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</si>
  <si>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</si>
  <si>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</si>
  <si>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</si>
  <si>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</si>
  <si>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</si>
  <si>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</si>
  <si>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</si>
  <si>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</si>
  <si>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</si>
  <si>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</si>
  <si>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</si>
  <si>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</si>
  <si>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</si>
  <si>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</si>
  <si>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</si>
  <si>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</si>
  <si>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</si>
  <si>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</si>
  <si>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</si>
  <si>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</si>
  <si>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</si>
  <si>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</si>
  <si>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</si>
  <si>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</si>
  <si>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</si>
  <si>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</si>
  <si>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</si>
  <si>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</si>
  <si>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</si>
  <si>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</si>
  <si>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</si>
  <si>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</si>
  <si>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</si>
  <si>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</si>
  <si>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</si>
  <si>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</si>
  <si>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</si>
  <si>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</si>
  <si>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</si>
  <si>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</si>
  <si>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</si>
  <si>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</si>
  <si>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</si>
  <si>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</si>
  <si>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</si>
  <si>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</si>
  <si>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</si>
  <si>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</si>
  <si>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</si>
  <si>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</si>
  <si>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</si>
  <si>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</si>
  <si>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</si>
  <si>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</si>
  <si>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</si>
  <si>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</si>
  <si>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</si>
  <si>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</si>
  <si>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</si>
  <si>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</si>
  <si>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</si>
  <si>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</si>
  <si>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</si>
  <si>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</si>
  <si>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</si>
  <si>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</si>
  <si>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</si>
  <si>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</si>
  <si>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</si>
  <si>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</si>
  <si>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</si>
  <si>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</si>
  <si>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</si>
  <si>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</si>
  <si>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</si>
  <si>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</si>
  <si>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</si>
  <si>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</si>
  <si>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</si>
  <si>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</si>
  <si>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</si>
  <si>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</si>
  <si>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</si>
  <si>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</si>
  <si>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</si>
  <si>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</si>
  <si>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</si>
  <si>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</si>
  <si>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</si>
  <si>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</si>
  <si>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</si>
  <si>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</si>
  <si>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</si>
  <si>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</si>
  <si>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</si>
  <si>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</si>
  <si>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</si>
  <si>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</si>
  <si>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</si>
  <si>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</si>
  <si>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</si>
  <si>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</si>
  <si>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</si>
  <si>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</si>
  <si>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</si>
  <si>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</si>
  <si>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</si>
  <si>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</si>
  <si>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</si>
  <si>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</si>
  <si>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</si>
  <si>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</si>
  <si>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</si>
  <si>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</si>
  <si>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</si>
  <si>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</si>
  <si>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</si>
  <si>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</si>
  <si>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</si>
  <si>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</si>
  <si>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</si>
  <si>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</si>
  <si>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</si>
  <si>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</si>
  <si>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</si>
  <si>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</si>
  <si>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</si>
  <si>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</si>
  <si>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</si>
  <si>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</si>
  <si>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</si>
  <si>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</si>
  <si>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</si>
  <si>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</si>
  <si>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</si>
  <si>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</si>
  <si>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</si>
  <si>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</si>
  <si>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</si>
  <si>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</si>
  <si>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</si>
  <si>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</si>
  <si>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</si>
  <si>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</si>
  <si>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</si>
  <si>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</si>
  <si>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</si>
  <si>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</si>
  <si>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</si>
  <si>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</si>
  <si>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</si>
  <si>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</si>
  <si>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</si>
  <si>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</si>
  <si>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</si>
  <si>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</si>
  <si>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</si>
  <si>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</si>
  <si>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</si>
  <si>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</si>
  <si>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</si>
  <si>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</si>
  <si>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</si>
  <si>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</si>
  <si>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</si>
  <si>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</si>
  <si>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</si>
  <si>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</si>
  <si>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</si>
  <si>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</si>
  <si>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</si>
  <si>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</si>
  <si>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</si>
  <si>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</si>
  <si>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</si>
  <si>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</si>
  <si>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</si>
  <si>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</si>
  <si>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</si>
  <si>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</si>
  <si>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</si>
  <si>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</si>
  <si>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</si>
  <si>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</si>
  <si>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</si>
  <si>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</si>
  <si>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</si>
  <si>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</si>
  <si>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</si>
  <si>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</si>
  <si>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</si>
  <si>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</si>
  <si>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</si>
  <si>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</si>
  <si>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</si>
  <si>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</si>
  <si>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</si>
  <si>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</si>
  <si>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</si>
  <si>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</si>
  <si>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</si>
  <si>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</si>
  <si>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</si>
  <si>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</si>
  <si>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</si>
  <si>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</si>
  <si>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</si>
  <si>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</si>
  <si>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</si>
  <si>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</si>
  <si>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</si>
  <si>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</si>
  <si>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</si>
  <si>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</si>
  <si>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</si>
  <si>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</si>
  <si>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</si>
  <si>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</si>
  <si>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</si>
  <si>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</si>
  <si>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</si>
  <si>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</si>
  <si>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</si>
  <si>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</si>
  <si>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</si>
  <si>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</si>
  <si>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</si>
  <si>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</si>
  <si>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</si>
  <si>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</si>
  <si>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</si>
  <si>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</si>
  <si>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</si>
  <si>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</si>
  <si>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</si>
  <si>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</si>
  <si>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</si>
  <si>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</si>
  <si>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</si>
  <si>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</si>
  <si>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</si>
  <si>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</si>
  <si>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</si>
  <si>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</si>
  <si>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</si>
  <si>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</si>
  <si>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</si>
  <si>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</si>
  <si>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</si>
  <si>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</si>
  <si>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</si>
  <si>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</si>
  <si>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</si>
  <si>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</si>
  <si>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</si>
  <si>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</si>
  <si>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</si>
  <si>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</si>
  <si>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</si>
  <si>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</si>
  <si>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</si>
  <si>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</si>
  <si>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</si>
  <si>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</si>
  <si>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</si>
  <si>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</si>
  <si>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</si>
  <si>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</si>
  <si>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</si>
  <si>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</si>
  <si>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</si>
  <si>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</si>
  <si>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</si>
  <si>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</si>
  <si>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</si>
  <si>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</si>
  <si>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</si>
  <si>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</si>
  <si>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</si>
  <si>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</si>
  <si>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</si>
  <si>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</si>
  <si>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</si>
  <si>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</si>
  <si>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</si>
  <si>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</si>
  <si>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</si>
  <si>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</si>
  <si>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</si>
  <si>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</si>
  <si>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</si>
  <si>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</si>
  <si>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</si>
  <si>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</si>
  <si>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</si>
  <si>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</si>
  <si>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</si>
  <si>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</si>
  <si>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</si>
  <si>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</si>
  <si>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</si>
  <si>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</si>
  <si>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</si>
  <si>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</si>
  <si>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</si>
  <si>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</si>
  <si>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</si>
  <si>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</si>
  <si>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</si>
  <si>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</si>
  <si>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</si>
  <si>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</si>
  <si>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</si>
  <si>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</si>
  <si>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</si>
  <si>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</si>
  <si>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</si>
  <si>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</si>
  <si>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</si>
  <si>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</si>
  <si>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</si>
  <si>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</si>
  <si>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</si>
  <si>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</si>
  <si>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</si>
  <si>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</si>
  <si>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</si>
  <si>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</si>
  <si>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</si>
  <si>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</si>
  <si>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</si>
  <si>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</si>
  <si>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</si>
  <si>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</si>
  <si>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</si>
  <si>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</si>
  <si>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</si>
  <si>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</si>
  <si>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</si>
  <si>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</si>
  <si>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</si>
  <si>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</si>
  <si>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</si>
  <si>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</si>
  <si>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</si>
  <si>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</si>
  <si>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</si>
  <si>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</si>
  <si>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</si>
  <si>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</si>
  <si>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</si>
  <si>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</si>
  <si>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</si>
  <si>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</si>
  <si>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</si>
  <si>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</si>
  <si>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</si>
  <si>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</si>
  <si>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</si>
  <si>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</si>
  <si>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</si>
  <si>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</si>
  <si>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</si>
  <si>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</si>
  <si>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</si>
  <si>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</si>
  <si>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</si>
  <si>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</si>
  <si>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</si>
  <si>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</si>
  <si>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</si>
  <si>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</si>
  <si>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</si>
  <si>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</si>
  <si>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</si>
  <si>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</si>
  <si>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</si>
  <si>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</si>
  <si>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</si>
  <si>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</si>
  <si>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</si>
  <si>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</si>
  <si>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</si>
  <si>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</si>
  <si>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</si>
  <si>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</si>
  <si>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</si>
  <si>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</si>
  <si>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</si>
  <si>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</si>
  <si>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</si>
  <si>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</si>
  <si>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</si>
  <si>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</si>
  <si>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</si>
  <si>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</si>
  <si>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</si>
  <si>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</si>
  <si>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</si>
  <si>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</si>
  <si>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</si>
  <si>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</si>
  <si>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</si>
  <si>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</si>
  <si>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</si>
  <si>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</si>
  <si>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</si>
  <si>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</si>
  <si>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</si>
  <si>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</si>
  <si>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</si>
  <si>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</si>
  <si>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</si>
  <si>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</si>
  <si>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</si>
  <si>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</si>
  <si>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</si>
  <si>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</si>
  <si>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</si>
  <si>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</si>
  <si>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</si>
  <si>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</si>
  <si>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</si>
  <si>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</si>
  <si>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</si>
  <si>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</si>
  <si>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</si>
  <si>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</si>
  <si>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</si>
  <si>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</si>
  <si>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</si>
  <si>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</si>
  <si>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</si>
  <si>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</si>
  <si>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</si>
  <si>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</si>
  <si>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</si>
  <si>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</si>
  <si>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</si>
  <si>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</si>
  <si>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</si>
  <si>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</si>
  <si>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</si>
  <si>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</si>
  <si>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</si>
  <si>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</si>
  <si>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</si>
  <si>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</si>
  <si>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</si>
  <si>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</si>
  <si>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</si>
  <si>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</si>
  <si>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</si>
  <si>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</si>
  <si>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</si>
  <si>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</si>
  <si>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</si>
  <si>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</si>
  <si>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</si>
  <si>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</si>
  <si>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</si>
  <si>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</si>
  <si>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</si>
  <si>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</si>
  <si>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</si>
  <si>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</si>
  <si>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</si>
  <si>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</si>
  <si>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</si>
  <si>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</si>
  <si>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</si>
  <si>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</si>
  <si>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</si>
  <si>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</si>
  <si>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</si>
  <si>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</si>
  <si>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</si>
  <si>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</si>
  <si>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</si>
  <si>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</si>
  <si>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</si>
  <si>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</si>
  <si>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</si>
  <si>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</si>
  <si>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</si>
  <si>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</si>
  <si>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</si>
  <si>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</si>
  <si>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</si>
  <si>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</si>
  <si>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</si>
  <si>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</si>
  <si>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</si>
  <si>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</si>
  <si>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</si>
  <si>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</si>
  <si>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</si>
  <si>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</si>
  <si>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</si>
  <si>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</si>
  <si>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</si>
  <si>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</si>
  <si>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</si>
  <si>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</si>
  <si>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</si>
  <si>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</si>
  <si>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</si>
  <si>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</si>
  <si>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</si>
  <si>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</si>
  <si>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</si>
  <si>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</si>
  <si>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</si>
  <si>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</si>
  <si>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</si>
  <si>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</si>
  <si>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</si>
  <si>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</si>
  <si>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</si>
  <si>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</si>
  <si>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</si>
  <si>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</si>
  <si>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</si>
  <si>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</si>
  <si>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</si>
  <si>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</si>
  <si>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</si>
  <si>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</si>
  <si>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</si>
  <si>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</si>
  <si>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</si>
  <si>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</si>
  <si>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</si>
  <si>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</si>
  <si>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</si>
  <si>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</si>
  <si>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</si>
  <si>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</si>
  <si>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</si>
  <si>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</si>
  <si>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</si>
  <si>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</si>
  <si>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</si>
  <si>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</si>
  <si>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</si>
  <si>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</si>
  <si>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</si>
  <si>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</si>
  <si>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</si>
  <si>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</si>
  <si>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</si>
  <si>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</si>
  <si>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</si>
  <si>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</si>
  <si>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</si>
  <si>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</si>
  <si>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</si>
  <si>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</si>
  <si>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</si>
  <si>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</si>
  <si>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</si>
  <si>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</si>
  <si>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</si>
  <si>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</si>
  <si>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</si>
  <si>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</si>
  <si>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</si>
  <si>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</si>
  <si>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</si>
  <si>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</si>
  <si>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</si>
  <si>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</si>
  <si>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</si>
  <si>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</si>
  <si>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</si>
  <si>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</si>
  <si>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</si>
  <si>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</si>
  <si>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</si>
  <si>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</si>
  <si>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</si>
  <si>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</si>
  <si>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</si>
  <si>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</si>
  <si>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</si>
  <si>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</si>
  <si>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</si>
  <si>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</si>
  <si>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</si>
  <si>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</si>
  <si>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</si>
  <si>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</si>
  <si>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</si>
  <si>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</si>
  <si>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</si>
  <si>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</si>
  <si>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</si>
  <si>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</si>
  <si>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</si>
  <si>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</si>
  <si>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</si>
  <si>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</si>
  <si>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</si>
  <si>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</si>
  <si>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</si>
  <si>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</si>
  <si>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</si>
  <si>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</si>
  <si>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</si>
  <si>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</si>
  <si>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</si>
  <si>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</si>
  <si>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</si>
  <si>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</si>
  <si>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</si>
  <si>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</si>
  <si>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</si>
  <si>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</si>
  <si>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</si>
  <si>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</si>
  <si>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</si>
  <si>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</si>
  <si>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</si>
  <si>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</si>
  <si>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</si>
  <si>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</si>
  <si>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</si>
  <si>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</si>
  <si>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</si>
  <si>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</si>
  <si>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</si>
  <si>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</si>
  <si>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</si>
  <si>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</si>
  <si>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</si>
  <si>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</si>
  <si>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</si>
  <si>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</si>
  <si>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</si>
  <si>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</si>
  <si>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</si>
  <si>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</si>
  <si>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</si>
  <si>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</si>
  <si>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</si>
  <si>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</si>
  <si>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</si>
  <si>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</si>
  <si>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</si>
  <si>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</si>
  <si>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</si>
  <si>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</si>
  <si>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</si>
  <si>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</si>
  <si>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</si>
  <si>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</si>
  <si>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</si>
  <si>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</si>
  <si>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</si>
  <si>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</si>
  <si>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</si>
  <si>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</si>
  <si>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</si>
  <si>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</si>
  <si>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</si>
  <si>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</si>
  <si>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</si>
  <si>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</si>
  <si>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</si>
  <si>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</si>
  <si>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</si>
  <si>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</si>
  <si>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</si>
  <si>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</si>
  <si>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</si>
  <si>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</si>
  <si>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</si>
  <si>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</si>
  <si>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</si>
  <si>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</si>
  <si>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</si>
  <si>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</si>
  <si>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</si>
  <si>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</si>
  <si>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</si>
  <si>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</si>
  <si>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</si>
  <si>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</si>
  <si>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</si>
  <si>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</si>
  <si>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</si>
  <si>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</si>
  <si>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</si>
  <si>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</si>
  <si>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</si>
  <si>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</si>
  <si>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</si>
  <si>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</si>
  <si>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</si>
  <si>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</si>
  <si>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</si>
  <si>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</si>
  <si>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</si>
  <si>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</si>
  <si>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</si>
  <si>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</si>
  <si>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</si>
  <si>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</si>
  <si>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</si>
  <si>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</si>
  <si>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</si>
  <si>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</si>
  <si>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</si>
  <si>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</si>
  <si>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</si>
  <si>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</si>
  <si>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</si>
  <si>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</si>
  <si>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</si>
  <si>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</si>
  <si>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</si>
  <si>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</si>
  <si>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</si>
  <si>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</si>
  <si>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</si>
  <si>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</si>
  <si>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</si>
  <si>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</si>
  <si>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</si>
  <si>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</si>
  <si>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</si>
  <si>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</si>
  <si>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</si>
  <si>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</si>
  <si>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</si>
  <si>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</si>
  <si>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</si>
  <si>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</si>
  <si>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</si>
  <si>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</si>
  <si>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</si>
  <si>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</si>
  <si>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</si>
  <si>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</si>
  <si>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</si>
  <si>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</si>
  <si>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</si>
  <si>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</si>
  <si>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</si>
  <si>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</si>
  <si>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</si>
  <si>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</si>
  <si>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</si>
  <si>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</si>
  <si>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</si>
  <si>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</si>
  <si>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</si>
  <si>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</si>
  <si>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</si>
  <si>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</si>
  <si>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</si>
  <si>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</si>
  <si>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</si>
  <si>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</si>
  <si>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</si>
  <si>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</si>
  <si>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</si>
  <si>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</si>
  <si>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</si>
  <si>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</si>
  <si>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</si>
  <si>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</si>
  <si>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</si>
  <si>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</si>
  <si>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</si>
  <si>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</si>
  <si>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</si>
  <si>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</si>
  <si>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</si>
  <si>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</si>
  <si>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</si>
  <si>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</si>
  <si>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</si>
  <si>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</si>
  <si>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</si>
  <si>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</si>
  <si>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</si>
  <si>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</si>
  <si>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</si>
  <si>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</si>
  <si>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</si>
  <si>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</si>
  <si>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</si>
  <si>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</si>
  <si>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</si>
  <si>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</si>
  <si>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</si>
  <si>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</si>
  <si>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</si>
  <si>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</si>
  <si>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</si>
  <si>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</si>
  <si>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</si>
  <si>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</si>
  <si>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</si>
  <si>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</si>
  <si>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</si>
  <si>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</si>
  <si>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</si>
  <si>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</si>
  <si>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</si>
  <si>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</si>
  <si>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</si>
  <si>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</si>
  <si>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</si>
  <si>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</si>
  <si>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</si>
  <si>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</si>
  <si>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</si>
  <si>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</si>
  <si>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</si>
  <si>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</si>
  <si>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</si>
  <si>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</si>
  <si>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</si>
  <si>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</si>
  <si>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</si>
  <si>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</si>
  <si>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</si>
  <si>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</si>
  <si>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</si>
  <si>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</si>
  <si>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</si>
  <si>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</si>
  <si>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</si>
  <si>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</si>
  <si>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</si>
  <si>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</si>
  <si>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</si>
  <si>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</si>
  <si>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</si>
  <si>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</si>
  <si>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</si>
  <si>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</si>
  <si>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</si>
  <si>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</si>
  <si>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</si>
  <si>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</si>
  <si>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</si>
  <si>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</si>
  <si>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</si>
  <si>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</si>
  <si>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</si>
  <si>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</si>
  <si>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</si>
  <si>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</si>
  <si>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</si>
  <si>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</si>
  <si>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</si>
  <si>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</si>
  <si>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</si>
  <si>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</si>
  <si>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</si>
  <si>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</si>
  <si>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</si>
  <si>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</si>
  <si>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</si>
  <si>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</si>
  <si>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</si>
  <si>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</si>
  <si>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</si>
  <si>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</si>
  <si>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</si>
  <si>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</si>
  <si>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</si>
  <si>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</si>
  <si>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</si>
  <si>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</si>
  <si>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</si>
  <si>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</si>
  <si>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</si>
  <si>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</si>
  <si>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</si>
  <si>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</si>
  <si>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</si>
  <si>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</si>
  <si>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</si>
  <si>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</si>
  <si>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</si>
  <si>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</si>
  <si>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</si>
  <si>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</si>
  <si>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</si>
  <si>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</si>
  <si>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</si>
  <si>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</si>
  <si>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</si>
  <si>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</si>
  <si>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</si>
  <si>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</si>
  <si>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</si>
  <si>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</si>
  <si>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</si>
  <si>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</si>
  <si>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</si>
  <si>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</si>
  <si>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</si>
  <si>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</si>
  <si>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</si>
  <si>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</si>
  <si>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</si>
  <si>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</si>
  <si>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</si>
  <si>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</si>
  <si>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</si>
  <si>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</si>
  <si>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</si>
  <si>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</si>
  <si>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</si>
  <si>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</si>
  <si>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</si>
  <si>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</si>
  <si>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</si>
  <si>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</si>
  <si>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</si>
  <si>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</si>
  <si>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</si>
  <si>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</si>
  <si>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</si>
  <si>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</si>
  <si>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</si>
  <si>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</si>
  <si>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</si>
  <si>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</si>
  <si>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</si>
  <si>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</si>
  <si>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</si>
  <si>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</si>
  <si>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</si>
  <si>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</si>
  <si>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</si>
  <si>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</si>
  <si>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</si>
  <si>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</si>
  <si>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</si>
  <si>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</si>
  <si>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</si>
  <si>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</si>
  <si>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</si>
  <si>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</si>
  <si>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</si>
  <si>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</si>
  <si>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</si>
  <si>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</si>
  <si>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</si>
  <si>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</si>
  <si>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</si>
  <si>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</si>
  <si>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</si>
  <si>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</si>
  <si>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</si>
  <si>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</si>
  <si>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</si>
  <si>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</si>
  <si>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</si>
  <si>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</si>
  <si>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</si>
  <si>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</si>
  <si>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</si>
  <si>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</si>
  <si>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</si>
  <si>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</si>
  <si>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</si>
  <si>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</si>
  <si>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</si>
  <si>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</si>
  <si>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</si>
  <si>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</si>
  <si>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</si>
  <si>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</si>
  <si>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</si>
  <si>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</si>
  <si>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</si>
  <si>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</si>
  <si>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</si>
  <si>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</si>
  <si>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</si>
  <si>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</si>
  <si>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</si>
  <si>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</si>
  <si>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</si>
  <si>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</si>
  <si>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</si>
  <si>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</si>
  <si>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</si>
  <si>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</si>
  <si>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</si>
  <si>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</si>
  <si>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</si>
  <si>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</si>
  <si>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</si>
  <si>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</si>
  <si>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</si>
  <si>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</si>
  <si>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</si>
  <si>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</si>
  <si>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</si>
  <si>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</si>
  <si>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</si>
  <si>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</si>
  <si>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</si>
  <si>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</si>
  <si>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</si>
  <si>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</si>
  <si>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</si>
  <si>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</si>
  <si>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</si>
  <si>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</si>
  <si>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</si>
  <si>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</si>
  <si>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</si>
  <si>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</si>
  <si>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</si>
  <si>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</si>
  <si>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</si>
  <si>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</si>
  <si>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</si>
  <si>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</si>
  <si>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</si>
  <si>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</si>
  <si>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</si>
  <si>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</si>
  <si>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</si>
  <si>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</si>
  <si>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</si>
  <si>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</si>
  <si>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</si>
  <si>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</si>
  <si>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</si>
  <si>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</si>
  <si>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</si>
  <si>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</si>
  <si>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</si>
  <si>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</si>
  <si>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</si>
  <si>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</si>
  <si>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</si>
  <si>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</si>
  <si>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</si>
  <si>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</si>
  <si>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</si>
  <si>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</si>
  <si>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</si>
  <si>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</si>
  <si>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</si>
  <si>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</si>
  <si>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</si>
  <si>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</si>
  <si>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</si>
  <si>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</si>
  <si>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</si>
  <si>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</si>
  <si>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</si>
  <si>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</si>
  <si>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</si>
  <si>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</si>
  <si>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</si>
  <si>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</si>
  <si>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</si>
  <si>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</si>
  <si>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</si>
  <si>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</si>
  <si>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</si>
  <si>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</si>
  <si>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</si>
  <si>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</si>
  <si>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</si>
  <si>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</si>
  <si>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</si>
  <si>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</si>
  <si>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</si>
  <si>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</si>
  <si>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</si>
  <si>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</si>
  <si>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</si>
  <si>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</si>
  <si>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</si>
  <si>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</si>
  <si>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</si>
  <si>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</si>
  <si>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</si>
  <si>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</si>
  <si>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</si>
  <si>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</si>
  <si>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</si>
  <si>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</si>
  <si>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</si>
  <si>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</si>
  <si>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</si>
  <si>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</si>
  <si>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</si>
  <si>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</si>
  <si>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</si>
  <si>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</si>
  <si>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</si>
  <si>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</si>
  <si>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</si>
  <si>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</si>
  <si>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</si>
  <si>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</si>
  <si>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</si>
  <si>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</si>
  <si>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</si>
  <si>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</si>
  <si>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</si>
  <si>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</si>
  <si>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</si>
  <si>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</si>
  <si>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</si>
  <si>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</si>
  <si>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</si>
  <si>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</si>
  <si>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</si>
  <si>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</si>
  <si>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</si>
  <si>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</si>
  <si>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</si>
  <si>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</si>
  <si>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</si>
  <si>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</si>
  <si>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</si>
  <si>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</si>
  <si>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</si>
  <si>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</si>
  <si>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</si>
  <si>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</si>
  <si>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</si>
  <si>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</si>
  <si>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</si>
  <si>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</si>
  <si>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</si>
  <si>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</si>
  <si>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</si>
  <si>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</si>
  <si>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</si>
  <si>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</si>
  <si>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</si>
  <si>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</si>
  <si>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</si>
  <si>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</si>
  <si>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</si>
  <si>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</si>
  <si>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</si>
  <si>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</si>
  <si>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</si>
  <si>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</si>
  <si>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</si>
  <si>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</si>
  <si>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</si>
  <si>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</si>
  <si>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</si>
  <si>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</si>
  <si>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</si>
  <si>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</si>
  <si>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</si>
  <si>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</si>
  <si>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</si>
  <si>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</si>
  <si>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</si>
  <si>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</si>
  <si>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</si>
  <si>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</si>
  <si>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</si>
  <si>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</si>
  <si>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</si>
  <si>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</si>
  <si>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</si>
  <si>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</si>
  <si>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</si>
  <si>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</si>
  <si>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</si>
  <si>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</si>
  <si>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</si>
  <si>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</si>
  <si>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</si>
  <si>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</si>
  <si>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</si>
  <si>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</si>
  <si>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</si>
  <si>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</si>
  <si>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</si>
  <si>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</si>
  <si>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</si>
  <si>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</si>
  <si>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</si>
  <si>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</si>
  <si>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</si>
  <si>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</si>
  <si>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</si>
  <si>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</si>
  <si>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</si>
  <si>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</si>
  <si>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</si>
  <si>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</si>
  <si>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</si>
  <si>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</si>
  <si>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</si>
  <si>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</si>
  <si>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</si>
  <si>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</si>
  <si>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</si>
  <si>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</si>
  <si>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</si>
  <si>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</si>
  <si>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</si>
  <si>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</si>
  <si>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</si>
  <si>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</si>
  <si>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</si>
  <si>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</si>
  <si>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</si>
  <si>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</si>
  <si>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</si>
  <si>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</si>
  <si>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</si>
  <si>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</si>
  <si>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</si>
  <si>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</si>
  <si>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</si>
  <si>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</si>
  <si>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</si>
  <si>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</si>
  <si>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</si>
  <si>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</si>
  <si>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</si>
  <si>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</si>
  <si>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</si>
  <si>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</si>
  <si>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</si>
  <si>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</si>
  <si>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</si>
  <si>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</si>
  <si>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</si>
  <si>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</si>
  <si>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</si>
  <si>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</si>
  <si>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</si>
  <si>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</si>
  <si>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</si>
  <si>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</si>
  <si>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</si>
  <si>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</si>
  <si>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</si>
  <si>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</si>
  <si>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</si>
  <si>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</si>
  <si>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</si>
  <si>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</si>
  <si>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</si>
  <si>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</si>
  <si>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</si>
  <si>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</si>
  <si>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</si>
  <si>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</si>
  <si>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</si>
  <si>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</si>
  <si>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</si>
  <si>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</si>
  <si>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</si>
  <si>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</si>
  <si>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</si>
  <si>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</si>
  <si>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</si>
  <si>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</si>
  <si>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</si>
  <si>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</si>
  <si>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</si>
  <si>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</si>
  <si>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</si>
  <si>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</si>
  <si>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</si>
  <si>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</si>
  <si>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</si>
  <si>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</si>
  <si>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</si>
  <si>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</si>
  <si>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</si>
  <si>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</si>
  <si>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</si>
  <si>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</si>
  <si>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</si>
  <si>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</si>
  <si>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</si>
  <si>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</si>
  <si>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</si>
  <si>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</si>
  <si>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</si>
  <si>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</si>
  <si>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</si>
  <si>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</si>
  <si>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</si>
  <si>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</si>
  <si>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</si>
  <si>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</si>
  <si>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</si>
  <si>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</si>
  <si>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</si>
  <si>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</si>
  <si>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</si>
  <si>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</si>
  <si>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</si>
  <si>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</si>
  <si>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</si>
  <si>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</si>
  <si>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</si>
  <si>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</si>
  <si>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</si>
  <si>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</si>
  <si>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</si>
  <si>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</si>
  <si>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</si>
  <si>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</si>
  <si>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</si>
  <si>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</si>
  <si>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</si>
  <si>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</si>
  <si>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</si>
  <si>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</si>
  <si>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</si>
  <si>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</si>
  <si>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</si>
  <si>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</si>
  <si>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</si>
  <si>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</si>
  <si>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</si>
  <si>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</si>
  <si>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</si>
  <si>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</si>
  <si>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</si>
  <si>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</si>
  <si>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</si>
  <si>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</si>
  <si>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</si>
  <si>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</si>
  <si>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</si>
  <si>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</si>
  <si>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</si>
  <si>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</si>
  <si>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</si>
  <si>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</si>
  <si>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</si>
  <si>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</si>
  <si>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</si>
  <si>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</si>
  <si>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</si>
  <si>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</si>
  <si>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</si>
  <si>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</si>
  <si>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</si>
  <si>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</si>
  <si>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</si>
  <si>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</si>
  <si>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</si>
  <si>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</si>
  <si>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</si>
  <si>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</si>
  <si>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</si>
  <si>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</si>
  <si>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</si>
  <si>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</si>
  <si>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</si>
  <si>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</si>
  <si>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</si>
  <si>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</si>
  <si>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</si>
  <si>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</si>
  <si>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</si>
  <si>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</si>
  <si>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</si>
  <si>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</si>
  <si>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</si>
  <si>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</si>
  <si>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</si>
  <si>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</si>
  <si>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</si>
  <si>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</si>
  <si>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</si>
  <si>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</si>
  <si>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</si>
  <si>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</si>
  <si>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</si>
  <si>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</si>
  <si>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</si>
  <si>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</si>
  <si>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</si>
  <si>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</si>
  <si>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</si>
  <si>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</si>
  <si>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</si>
  <si>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</si>
  <si>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</si>
  <si>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</si>
  <si>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</si>
  <si>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</si>
  <si>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</si>
  <si>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</si>
  <si>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</si>
  <si>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</si>
  <si>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</si>
  <si>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</si>
  <si>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</si>
  <si>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</si>
  <si>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</si>
  <si>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</si>
  <si>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</si>
  <si>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</si>
  <si>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</si>
  <si>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</si>
  <si>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</si>
  <si>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</si>
  <si>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</si>
  <si>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</si>
  <si>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</si>
  <si>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</si>
  <si>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</si>
  <si>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</si>
  <si>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</si>
  <si>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</si>
  <si>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</si>
  <si>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</si>
  <si>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</si>
  <si>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</si>
  <si>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</si>
  <si>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</si>
  <si>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</si>
  <si>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</si>
  <si>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</si>
  <si>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</si>
  <si>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</si>
  <si>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</si>
  <si>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</si>
  <si>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</si>
  <si>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</si>
  <si>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</si>
  <si>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</si>
  <si>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</si>
  <si>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</si>
  <si>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</si>
  <si>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</si>
  <si>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</si>
  <si>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</si>
  <si>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</si>
  <si>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</si>
  <si>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</si>
  <si>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</si>
  <si>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</si>
  <si>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</si>
  <si>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</si>
  <si>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</si>
  <si>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</si>
  <si>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</si>
  <si>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</si>
  <si>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</si>
  <si>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</si>
  <si>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</si>
  <si>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</si>
  <si>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</si>
  <si>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</si>
  <si>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</si>
  <si>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</si>
  <si>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</si>
  <si>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</si>
  <si>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</si>
  <si>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</si>
  <si>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</si>
  <si>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</si>
  <si>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</si>
  <si>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</si>
  <si>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</si>
  <si>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</si>
  <si>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</si>
  <si>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</si>
  <si>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</si>
  <si>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</si>
  <si>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</si>
  <si>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</si>
  <si>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</si>
  <si>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</si>
  <si>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</si>
  <si>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</si>
  <si>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</si>
  <si>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</si>
  <si>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</si>
  <si>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</si>
  <si>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</si>
  <si>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</si>
  <si>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</si>
  <si>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</si>
  <si>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</si>
  <si>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</si>
  <si>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</si>
  <si>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</si>
  <si>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</si>
  <si>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</si>
  <si>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</si>
  <si>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</si>
  <si>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</si>
  <si>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</si>
  <si>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</si>
  <si>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</si>
  <si>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</si>
  <si>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</si>
  <si>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</si>
  <si>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</si>
  <si>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</si>
  <si>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</si>
  <si>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</si>
  <si>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</si>
  <si>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</si>
  <si>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</si>
  <si>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</si>
  <si>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</si>
  <si>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</si>
  <si>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</si>
  <si>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</si>
  <si>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</si>
  <si>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</si>
  <si>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</si>
  <si>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</si>
  <si>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</si>
  <si>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</si>
  <si>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</si>
  <si>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</si>
  <si>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</si>
  <si>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</si>
  <si>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</si>
  <si>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</si>
  <si>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</si>
  <si>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</si>
  <si>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</si>
  <si>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</si>
  <si>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</si>
  <si>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</si>
  <si>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</si>
  <si>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</si>
  <si>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</si>
  <si>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</si>
  <si>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</si>
  <si>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</si>
  <si>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</si>
  <si>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</si>
  <si>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</si>
  <si>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</si>
  <si>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</si>
  <si>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</si>
  <si>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</si>
  <si>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</si>
  <si>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</si>
  <si>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</si>
  <si>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</si>
  <si>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</si>
  <si>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</si>
  <si>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</si>
  <si>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</si>
  <si>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</si>
  <si>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</si>
  <si>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</si>
  <si>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</si>
  <si>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</si>
  <si>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</si>
  <si>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</si>
  <si>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</si>
  <si>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</si>
  <si>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</si>
  <si>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</si>
  <si>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</si>
  <si>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</si>
  <si>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</si>
  <si>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</si>
  <si>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</si>
  <si>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</si>
  <si>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</si>
  <si>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</si>
  <si>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</si>
  <si>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</si>
  <si>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</si>
  <si>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</si>
  <si>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</si>
  <si>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</si>
  <si>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</si>
  <si>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</si>
  <si>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</si>
  <si>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</si>
  <si>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</si>
  <si>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</si>
  <si>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</si>
  <si>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</si>
  <si>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</si>
  <si>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</si>
  <si>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</si>
  <si>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</si>
  <si>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</si>
  <si>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</si>
  <si>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</si>
  <si>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</si>
  <si>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</si>
  <si>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</si>
  <si>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</si>
  <si>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</si>
  <si>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</si>
  <si>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</si>
  <si>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</si>
  <si>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</si>
  <si>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</si>
  <si>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</si>
  <si>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</si>
  <si>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</si>
  <si>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</si>
  <si>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</si>
  <si>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</si>
  <si>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</si>
  <si>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</si>
  <si>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</si>
  <si>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</si>
  <si>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</si>
  <si>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</si>
  <si>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</si>
  <si>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</si>
  <si>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</si>
  <si>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</si>
  <si>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</si>
  <si>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</si>
  <si>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</si>
  <si>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</si>
  <si>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</si>
  <si>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</si>
  <si>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</si>
  <si>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</si>
  <si>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</si>
  <si>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</si>
  <si>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</si>
  <si>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</si>
  <si>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</si>
  <si>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</si>
  <si>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</si>
  <si>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</si>
  <si>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</si>
  <si>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</si>
  <si>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</si>
  <si>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</si>
  <si>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</si>
  <si>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</si>
  <si>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</si>
  <si>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</si>
  <si>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</si>
  <si>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</si>
  <si>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</si>
  <si>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</si>
  <si>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</si>
  <si>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</si>
  <si>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</si>
  <si>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</si>
  <si>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</si>
  <si>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</si>
  <si>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</si>
  <si>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</si>
  <si>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</si>
  <si>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</si>
  <si>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</si>
  <si>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</si>
  <si>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</si>
  <si>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</si>
  <si>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</si>
  <si>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</si>
  <si>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</si>
  <si>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</si>
  <si>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</si>
  <si>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</si>
  <si>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</si>
  <si>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</si>
  <si>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</si>
  <si>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</si>
  <si>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</si>
  <si>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</si>
  <si>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</si>
  <si>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</si>
  <si>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</si>
  <si>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</si>
  <si>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</si>
  <si>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</si>
  <si>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</si>
  <si>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</si>
  <si>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</si>
  <si>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</si>
  <si>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</si>
  <si>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</si>
  <si>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</si>
  <si>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</si>
  <si>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</si>
  <si>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</si>
  <si>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</si>
  <si>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</si>
  <si>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</si>
  <si>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</si>
  <si>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</si>
  <si>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</si>
  <si>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</si>
  <si>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</si>
  <si>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</si>
  <si>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</si>
  <si>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</si>
  <si>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</si>
  <si>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</si>
  <si>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</si>
  <si>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</si>
  <si>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</si>
  <si>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</si>
  <si>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</si>
  <si>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</si>
  <si>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</si>
  <si>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</si>
  <si>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</si>
  <si>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</si>
  <si>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</si>
  <si>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</si>
  <si>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</si>
  <si>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</si>
  <si>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</si>
  <si>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</si>
  <si>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</si>
  <si>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</si>
  <si>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</si>
  <si>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</si>
  <si>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</si>
  <si>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</si>
  <si>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</si>
  <si>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</si>
  <si>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</si>
  <si>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</si>
  <si>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</si>
  <si>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</si>
  <si>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</si>
  <si>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</si>
  <si>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</si>
  <si>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</si>
  <si>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</si>
  <si>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</si>
  <si>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</si>
  <si>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</si>
  <si>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</si>
  <si>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</si>
  <si>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</si>
  <si>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</si>
  <si>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</si>
  <si>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</si>
  <si>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</si>
  <si>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</si>
  <si>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</si>
  <si>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</si>
  <si>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</si>
  <si>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</si>
  <si>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</si>
  <si>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</si>
  <si>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</si>
  <si>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</si>
  <si>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</si>
  <si>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</si>
  <si>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</si>
  <si>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</si>
  <si>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</si>
  <si>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</si>
  <si>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</si>
  <si>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</si>
  <si>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</si>
  <si>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</si>
  <si>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</si>
  <si>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</si>
  <si>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</si>
  <si>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</si>
  <si>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</si>
  <si>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</si>
  <si>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</si>
  <si>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</si>
  <si>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</si>
  <si>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</si>
  <si>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</si>
  <si>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</si>
  <si>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</si>
  <si>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</si>
  <si>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</si>
  <si>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</si>
  <si>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</si>
  <si>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</si>
  <si>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</si>
  <si>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</si>
  <si>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</si>
  <si>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</si>
  <si>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</si>
  <si>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</si>
  <si>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</si>
  <si>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</si>
  <si>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</si>
  <si>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</si>
  <si>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</si>
  <si>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</si>
  <si>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</si>
  <si>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</si>
  <si>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</si>
  <si>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</si>
  <si>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</si>
  <si>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</si>
  <si>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</si>
  <si>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</si>
  <si>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</si>
  <si>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</si>
  <si>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</si>
  <si>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</si>
  <si>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</si>
  <si>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</si>
  <si>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</si>
  <si>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</si>
  <si>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</si>
  <si>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</si>
  <si>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</si>
  <si>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</si>
  <si>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</si>
  <si>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</si>
  <si>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</si>
  <si>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</si>
  <si>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</si>
  <si>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</si>
  <si>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</si>
  <si>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</si>
  <si>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</si>
  <si>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</si>
  <si>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</si>
  <si>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</si>
  <si>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</si>
  <si>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</si>
  <si>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</si>
  <si>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</si>
  <si>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</si>
  <si>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</si>
  <si>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</si>
  <si>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</si>
  <si>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</si>
  <si>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</si>
  <si>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</si>
  <si>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</si>
  <si>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</si>
  <si>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</si>
  <si>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</si>
  <si>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</si>
  <si>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</si>
  <si>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</si>
  <si>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</si>
  <si>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</si>
  <si>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</si>
  <si>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</si>
  <si>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</si>
  <si>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</si>
  <si>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</si>
  <si>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</si>
  <si>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</si>
  <si>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</si>
  <si>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</si>
  <si>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</si>
  <si>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</si>
  <si>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</si>
  <si>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</si>
  <si>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</si>
  <si>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</si>
  <si>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</si>
  <si>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</si>
  <si>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</si>
  <si>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</si>
  <si>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</si>
  <si>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</si>
  <si>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</si>
  <si>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</si>
  <si>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</si>
  <si>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</si>
  <si>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</si>
  <si>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</si>
  <si>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</si>
  <si>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</si>
  <si>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</si>
  <si>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</si>
  <si>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</si>
  <si>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</si>
  <si>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</si>
  <si>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</si>
  <si>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</si>
  <si>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</si>
  <si>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</si>
  <si>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</si>
  <si>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</si>
  <si>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</si>
  <si>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</si>
  <si>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</si>
  <si>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</si>
  <si>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</si>
  <si>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</si>
  <si>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</si>
  <si>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</si>
  <si>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</si>
  <si>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</si>
  <si>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</si>
  <si>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</si>
  <si>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</si>
  <si>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</si>
  <si>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</si>
  <si>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</si>
  <si>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</si>
  <si>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</si>
  <si>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</si>
  <si>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</si>
  <si>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</si>
  <si>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</si>
  <si>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</si>
  <si>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</si>
  <si>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</si>
  <si>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</si>
  <si>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</si>
  <si>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</si>
  <si>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</si>
  <si>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</si>
  <si>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</si>
  <si>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</si>
  <si>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</si>
  <si>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</si>
  <si>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</si>
  <si>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</si>
  <si>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</si>
  <si>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</si>
  <si>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</si>
  <si>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</si>
  <si>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</si>
  <si>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</si>
  <si>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</si>
  <si>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</si>
  <si>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</si>
  <si>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</si>
  <si>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</si>
  <si>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</si>
  <si>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</si>
  <si>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</si>
  <si>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</si>
  <si>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</si>
  <si>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</si>
  <si>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</si>
  <si>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</si>
  <si>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</si>
  <si>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</si>
  <si>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</si>
  <si>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</si>
  <si>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</si>
  <si>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</si>
  <si>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</si>
  <si>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</si>
  <si>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</si>
  <si>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</si>
  <si>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</si>
  <si>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</si>
  <si>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</si>
  <si>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</si>
  <si>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</si>
  <si>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</si>
  <si>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</si>
  <si>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</si>
  <si>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</si>
  <si>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</si>
  <si>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</si>
  <si>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</si>
  <si>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</si>
  <si>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</si>
  <si>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</si>
  <si>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</si>
  <si>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</si>
  <si>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</si>
  <si>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</si>
  <si>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</si>
  <si>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</si>
  <si>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</si>
  <si>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</si>
  <si>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</si>
  <si>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</si>
  <si>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</si>
  <si>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</si>
  <si>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</si>
  <si>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</si>
  <si>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</si>
  <si>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</si>
  <si>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</si>
  <si>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</si>
  <si>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</si>
  <si>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</si>
  <si>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</si>
  <si>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</si>
  <si>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</si>
  <si>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</si>
  <si>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</si>
  <si>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</si>
  <si>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</si>
  <si>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</si>
  <si>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</si>
  <si>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</si>
  <si>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</si>
  <si>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</si>
  <si>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</si>
  <si>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</si>
  <si>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</si>
  <si>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</si>
  <si>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</si>
  <si>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</si>
  <si>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</si>
  <si>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</si>
  <si>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</si>
  <si>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</si>
  <si>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</si>
  <si>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</si>
  <si>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</si>
  <si>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</si>
  <si>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</si>
  <si>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</si>
  <si>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</si>
  <si>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</si>
  <si>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</si>
  <si>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</si>
  <si>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</si>
  <si>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</si>
  <si>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</si>
  <si>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</si>
  <si>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</si>
  <si>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</si>
  <si>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</si>
  <si>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</si>
  <si>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</si>
  <si>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</si>
  <si>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</si>
  <si>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</si>
  <si>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</si>
  <si>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</si>
  <si>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</si>
  <si>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</si>
  <si>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</si>
  <si>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</si>
  <si>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</si>
  <si>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</si>
  <si>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</si>
  <si>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</si>
  <si>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</si>
  <si>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</si>
  <si>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</si>
  <si>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</si>
  <si>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</si>
  <si>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</si>
  <si>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</si>
  <si>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</si>
  <si>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</si>
  <si>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</si>
  <si>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</si>
  <si>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</si>
  <si>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</si>
  <si>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</si>
  <si>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</si>
  <si>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</si>
  <si>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</si>
  <si>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</si>
  <si>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</si>
  <si>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</si>
  <si>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</si>
  <si>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</si>
  <si>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</si>
  <si>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</si>
  <si>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</si>
  <si>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</si>
  <si>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</si>
  <si>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</si>
  <si>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</si>
  <si>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</si>
  <si>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</si>
  <si>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</si>
  <si>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</si>
  <si>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</si>
  <si>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</si>
  <si>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</si>
  <si>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</si>
  <si>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</si>
  <si>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</si>
  <si>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</si>
  <si>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</si>
  <si>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</si>
  <si>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</si>
  <si>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</si>
  <si>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</si>
  <si>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</si>
  <si>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</si>
  <si>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</si>
  <si>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</si>
  <si>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</si>
  <si>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</si>
  <si>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</si>
  <si>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</si>
  <si>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</si>
  <si>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</si>
  <si>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</si>
  <si>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</si>
  <si>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</si>
  <si>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</si>
  <si>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</si>
  <si>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</si>
  <si>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</si>
  <si>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</si>
  <si>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</si>
  <si>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</si>
  <si>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</si>
  <si>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</si>
  <si>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</si>
  <si>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</si>
  <si>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</si>
  <si>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</si>
  <si>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</si>
  <si>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</si>
  <si>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</si>
  <si>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</si>
  <si>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</si>
  <si>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</si>
  <si>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</si>
  <si>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</si>
  <si>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</si>
  <si>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</si>
  <si>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</si>
  <si>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</si>
  <si>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</si>
  <si>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</si>
  <si>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</si>
  <si>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</si>
  <si>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</si>
  <si>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</si>
  <si>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</si>
  <si>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</si>
  <si>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</si>
  <si>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</si>
  <si>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</si>
  <si>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</si>
  <si>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</si>
  <si>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</si>
  <si>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</si>
  <si>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</si>
  <si>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</si>
  <si>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</si>
  <si>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</si>
  <si>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</si>
  <si>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</si>
  <si>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</si>
  <si>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</si>
  <si>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</si>
  <si>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</si>
  <si>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</si>
  <si>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</si>
  <si>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</si>
  <si>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</si>
  <si>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</si>
  <si>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</si>
  <si>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</si>
  <si>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</si>
  <si>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</si>
  <si>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</si>
  <si>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</si>
  <si>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</si>
  <si>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</si>
  <si>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</si>
  <si>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</si>
  <si>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</si>
  <si>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</si>
  <si>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</si>
  <si>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</si>
  <si>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</si>
  <si>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</si>
  <si>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</si>
  <si>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</si>
  <si>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</si>
  <si>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</si>
  <si>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</si>
  <si>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</si>
  <si>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</si>
  <si>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</si>
  <si>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</si>
  <si>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</si>
  <si>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</si>
  <si>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</si>
  <si>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</si>
  <si>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</si>
  <si>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</si>
  <si>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</si>
  <si>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</si>
  <si>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</si>
  <si>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</si>
  <si>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</si>
  <si>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</si>
  <si>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</si>
  <si>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</si>
  <si>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</si>
  <si>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</si>
  <si>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</si>
  <si>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</si>
  <si>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</si>
  <si>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</si>
  <si>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</si>
  <si>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</si>
  <si>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</si>
  <si>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</si>
  <si>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</si>
  <si>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</si>
  <si>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</si>
  <si>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</si>
  <si>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</si>
  <si>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</si>
  <si>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</si>
  <si>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</si>
  <si>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</si>
  <si>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</si>
  <si>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</si>
  <si>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</si>
  <si>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</si>
  <si>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</si>
  <si>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</si>
  <si>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</si>
  <si>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</si>
  <si>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</si>
  <si>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</si>
  <si>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</si>
  <si>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</si>
  <si>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</si>
  <si>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</si>
  <si>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</si>
  <si>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</si>
  <si>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</si>
  <si>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</si>
  <si>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</si>
  <si>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</si>
  <si>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</si>
  <si>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</si>
  <si>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</si>
  <si>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</si>
  <si>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</si>
  <si>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</si>
  <si>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</si>
  <si>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</si>
  <si>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</si>
  <si>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</si>
  <si>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</si>
  <si>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</si>
  <si>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</si>
  <si>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</si>
  <si>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</si>
  <si>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</si>
  <si>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</si>
  <si>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</si>
  <si>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</si>
  <si>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</si>
  <si>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</si>
  <si>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</si>
  <si>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</si>
  <si>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</si>
  <si>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</si>
  <si>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</si>
  <si>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</si>
  <si>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</si>
  <si>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</si>
  <si>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</si>
  <si>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</si>
  <si>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</si>
  <si>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</si>
  <si>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</si>
  <si>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</si>
  <si>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</si>
  <si>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</si>
  <si>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</si>
  <si>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</si>
  <si>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</si>
  <si>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</si>
  <si>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</si>
  <si>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</si>
  <si>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</si>
  <si>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</si>
  <si>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</si>
  <si>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</si>
  <si>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</si>
  <si>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</si>
  <si>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</si>
  <si>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</si>
  <si>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</si>
  <si>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</si>
  <si>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</si>
  <si>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</si>
  <si>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</si>
  <si>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</si>
  <si>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</si>
  <si>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</si>
  <si>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</si>
  <si>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</si>
  <si>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</si>
  <si>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</si>
  <si>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</si>
  <si>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</si>
  <si>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</si>
  <si>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</si>
  <si>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</si>
  <si>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</si>
  <si>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</si>
  <si>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</si>
  <si>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</si>
  <si>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</si>
  <si>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</si>
  <si>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</si>
  <si>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</si>
  <si>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</si>
  <si>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</si>
  <si>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</si>
  <si>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</si>
  <si>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</si>
  <si>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</si>
  <si>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</si>
  <si>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</si>
  <si>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</si>
  <si>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</si>
  <si>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</si>
  <si>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</si>
  <si>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</si>
  <si>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</si>
  <si>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</si>
  <si>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</si>
  <si>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</si>
  <si>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</si>
  <si>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</si>
  <si>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</si>
  <si>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</si>
  <si>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</si>
  <si>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</si>
  <si>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</si>
  <si>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</si>
  <si>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</si>
  <si>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</si>
  <si>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</si>
  <si>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</si>
  <si>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</si>
  <si>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</si>
  <si>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</si>
  <si>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</si>
  <si>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</si>
  <si>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</si>
  <si>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</si>
  <si>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</si>
  <si>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</si>
  <si>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</si>
  <si>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</si>
  <si>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</si>
  <si>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</si>
  <si>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</si>
  <si>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</si>
  <si>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</si>
  <si>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</si>
  <si>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</si>
  <si>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</si>
  <si>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</si>
  <si>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</si>
  <si>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</si>
  <si>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</si>
  <si>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</si>
  <si>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</si>
  <si>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</si>
  <si>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</si>
  <si>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</si>
  <si>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</si>
  <si>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</si>
  <si>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</si>
  <si>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</si>
  <si>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</si>
  <si>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</si>
  <si>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</si>
  <si>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</si>
  <si>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</si>
  <si>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</si>
  <si>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</si>
  <si>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</si>
  <si>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</si>
  <si>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</si>
  <si>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</si>
  <si>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</si>
  <si>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</si>
  <si>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</si>
  <si>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</si>
  <si>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</si>
  <si>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</si>
  <si>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</si>
  <si>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</si>
  <si>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</si>
  <si>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</si>
  <si>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</si>
  <si>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</si>
  <si>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</si>
  <si>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</si>
  <si>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</si>
  <si>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</si>
  <si>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</si>
  <si>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</si>
  <si>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</si>
  <si>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</si>
  <si>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</si>
  <si>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</si>
  <si>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</si>
  <si>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</si>
  <si>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</si>
  <si>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</si>
  <si>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</si>
  <si>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</si>
  <si>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</si>
  <si>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</si>
  <si>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</si>
  <si>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</si>
  <si>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</si>
  <si>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</si>
  <si>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</si>
  <si>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</si>
  <si>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</si>
  <si>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</si>
  <si>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</si>
  <si>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</si>
  <si>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</si>
  <si>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</si>
  <si>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</si>
  <si>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</si>
  <si>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</si>
  <si>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</si>
  <si>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</si>
  <si>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</si>
  <si>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</si>
  <si>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</si>
  <si>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</si>
  <si>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</si>
  <si>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</si>
  <si>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</si>
  <si>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</si>
  <si>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</si>
  <si>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</si>
  <si>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</si>
  <si>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</si>
  <si>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</si>
  <si>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</si>
  <si>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</si>
  <si>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</si>
  <si>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</si>
  <si>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</si>
  <si>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</si>
  <si>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</si>
  <si>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</si>
  <si>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</si>
  <si>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</si>
  <si>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</si>
  <si>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</si>
  <si>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</si>
  <si>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</si>
  <si>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</si>
  <si>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</si>
  <si>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</si>
  <si>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</si>
  <si>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</si>
  <si>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</si>
  <si>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</si>
  <si>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</si>
  <si>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</si>
  <si>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</si>
  <si>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</si>
  <si>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</si>
  <si>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</si>
  <si>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</si>
  <si>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</si>
  <si>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</si>
  <si>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</si>
  <si>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</si>
  <si>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</si>
  <si>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</si>
  <si>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</si>
  <si>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</si>
  <si>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</si>
  <si>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</si>
  <si>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</si>
  <si>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</si>
  <si>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</si>
  <si>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</si>
  <si>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</si>
  <si>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</si>
  <si>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</si>
  <si>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</si>
  <si>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</si>
  <si>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</si>
  <si>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</si>
  <si>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</si>
  <si>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</si>
  <si>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</si>
  <si>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</si>
  <si>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</si>
  <si>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</si>
  <si>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</si>
  <si>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</si>
  <si>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</si>
  <si>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</si>
  <si>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</si>
  <si>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</si>
  <si>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</si>
  <si>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</si>
  <si>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</si>
  <si>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</si>
  <si>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</si>
  <si>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</si>
  <si>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</si>
  <si>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</si>
  <si>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</si>
  <si>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</si>
  <si>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</si>
  <si>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</si>
  <si>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</si>
  <si>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</si>
  <si>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</si>
  <si>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</si>
  <si>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</si>
  <si>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</si>
  <si>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</si>
  <si>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</si>
  <si>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</si>
  <si>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</si>
  <si>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</si>
  <si>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</si>
  <si>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</si>
  <si>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</si>
  <si>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</si>
  <si>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</si>
  <si>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</si>
  <si>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</si>
  <si>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</si>
  <si>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</si>
  <si>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</si>
  <si>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</si>
  <si>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</si>
  <si>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</si>
  <si>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</si>
  <si>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</si>
  <si>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</si>
  <si>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</si>
  <si>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</si>
  <si>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</si>
  <si>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</si>
  <si>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</si>
  <si>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</si>
  <si>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</si>
  <si>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</si>
  <si>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</si>
  <si>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</si>
  <si>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</si>
  <si>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</si>
  <si>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</si>
  <si>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</si>
  <si>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</si>
  <si>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</si>
  <si>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</si>
  <si>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</si>
  <si>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</si>
  <si>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</si>
  <si>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</si>
  <si>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</si>
  <si>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</si>
  <si>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</si>
  <si>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</si>
  <si>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</si>
  <si>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</si>
  <si>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</si>
  <si>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</si>
  <si>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</si>
  <si>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</si>
  <si>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</si>
  <si>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</si>
  <si>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</si>
  <si>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</si>
  <si>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</si>
  <si>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</si>
  <si>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</si>
  <si>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</si>
  <si>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</si>
  <si>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</si>
  <si>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</si>
  <si>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</si>
  <si>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</si>
  <si>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</si>
  <si>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</si>
  <si>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</si>
  <si>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</si>
  <si>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</si>
  <si>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</si>
  <si>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</si>
  <si>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</si>
  <si>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</si>
  <si>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</si>
  <si>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</si>
  <si>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</si>
  <si>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</si>
  <si>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</si>
  <si>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</si>
  <si>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</si>
  <si>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</si>
  <si>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</si>
  <si>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</si>
  <si>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</si>
  <si>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</si>
  <si>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</si>
  <si>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</si>
  <si>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</si>
  <si>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</si>
  <si>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</si>
  <si>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</si>
  <si>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</si>
  <si>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</si>
  <si>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</si>
  <si>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</si>
  <si>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</si>
  <si>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</si>
  <si>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</si>
  <si>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</si>
  <si>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</si>
  <si>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</si>
  <si>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</si>
  <si>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</si>
  <si>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</si>
  <si>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</si>
  <si>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</si>
  <si>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</si>
  <si>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</si>
  <si>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</si>
  <si>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</si>
  <si>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</si>
  <si>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</si>
  <si>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</si>
  <si>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</si>
  <si>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</si>
  <si>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</si>
  <si>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</si>
  <si>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</si>
  <si>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</si>
  <si>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</si>
  <si>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</si>
  <si>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</si>
  <si>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</si>
  <si>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</si>
  <si>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</si>
  <si>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</si>
  <si>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</si>
  <si>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</si>
  <si>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</si>
  <si>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</si>
  <si>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</si>
  <si>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</si>
  <si>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</si>
  <si>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</si>
  <si>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</si>
  <si>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</si>
  <si>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</si>
  <si>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</si>
  <si>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</si>
  <si>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</si>
  <si>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</si>
  <si>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</si>
  <si>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</si>
  <si>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</si>
  <si>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</si>
  <si>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</si>
  <si>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</si>
  <si>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</si>
  <si>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</si>
  <si>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</si>
  <si>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</si>
  <si>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</si>
  <si>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</si>
  <si>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</si>
  <si>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</si>
  <si>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</si>
  <si>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</si>
  <si>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</si>
  <si>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</si>
  <si>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</si>
  <si>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</si>
  <si>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</si>
  <si>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</si>
  <si>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</si>
  <si>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</si>
  <si>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</si>
  <si>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</si>
  <si>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</si>
  <si>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</si>
  <si>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</si>
  <si>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</si>
  <si>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</si>
  <si>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</si>
  <si>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</si>
  <si>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</si>
  <si>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</si>
  <si>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</si>
  <si>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</si>
  <si>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</si>
  <si>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</si>
  <si>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</si>
  <si>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</si>
  <si>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</si>
  <si>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</si>
  <si>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</si>
  <si>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</si>
  <si>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</si>
  <si>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</si>
  <si>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</si>
  <si>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</si>
  <si>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</si>
  <si>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</si>
  <si>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</si>
  <si>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</si>
  <si>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</si>
  <si>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</si>
  <si>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</si>
  <si>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</si>
  <si>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</si>
  <si>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</si>
  <si>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</si>
  <si>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</si>
  <si>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</si>
  <si>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</si>
  <si>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</si>
  <si>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</si>
  <si>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</si>
  <si>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</si>
  <si>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</si>
  <si>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</si>
  <si>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</si>
  <si>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</si>
  <si>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</si>
  <si>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</si>
  <si>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</si>
  <si>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</si>
  <si>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</si>
  <si>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</si>
  <si>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</si>
  <si>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</si>
  <si>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</si>
  <si>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</si>
  <si>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</si>
  <si>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</si>
  <si>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</si>
  <si>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</si>
  <si>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</si>
  <si>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</si>
  <si>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</si>
  <si>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</si>
  <si>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</si>
  <si>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</si>
  <si>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</si>
  <si>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</si>
  <si>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</si>
  <si>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</si>
  <si>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</si>
  <si>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</si>
  <si>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</si>
  <si>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</si>
  <si>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</si>
  <si>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</si>
  <si>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</si>
  <si>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</si>
  <si>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</si>
  <si>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</si>
  <si>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</si>
  <si>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</si>
  <si>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</si>
  <si>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</si>
  <si>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</si>
  <si>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</si>
  <si>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</si>
  <si>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</si>
  <si>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</si>
  <si>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</si>
  <si>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</si>
  <si>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</si>
  <si>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</si>
  <si>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</si>
  <si>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</si>
  <si>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</si>
  <si>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</si>
  <si>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</si>
  <si>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</si>
  <si>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</si>
  <si>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</si>
  <si>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</si>
  <si>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</si>
  <si>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</si>
  <si>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</si>
  <si>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</si>
  <si>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</si>
  <si>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</si>
  <si>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</si>
  <si>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</si>
  <si>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</si>
  <si>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</si>
  <si>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</si>
  <si>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</si>
  <si>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</si>
  <si>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</si>
  <si>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</si>
  <si>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</si>
  <si>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</si>
  <si>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</si>
  <si>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</si>
  <si>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</si>
  <si>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</si>
  <si>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</si>
  <si>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</si>
  <si>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</si>
  <si>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</si>
  <si>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</si>
  <si>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</si>
  <si>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</si>
  <si>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</si>
  <si>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</si>
  <si>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</si>
  <si>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</si>
  <si>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</si>
  <si>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</si>
  <si>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</si>
  <si>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</si>
  <si>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</si>
  <si>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</si>
  <si>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</si>
  <si>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</si>
  <si>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</si>
  <si>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</si>
  <si>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</si>
  <si>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</si>
  <si>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</si>
  <si>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</si>
  <si>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</si>
  <si>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</si>
  <si>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</si>
  <si>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</si>
  <si>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</si>
  <si>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</si>
  <si>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</si>
  <si>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</si>
  <si>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</si>
  <si>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</si>
  <si>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</si>
  <si>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</si>
  <si>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</si>
  <si>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</si>
  <si>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</si>
  <si>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</si>
  <si>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</si>
  <si>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</si>
  <si>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</si>
  <si>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</si>
  <si>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</si>
  <si>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</si>
  <si>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</si>
  <si>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</si>
  <si>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</si>
  <si>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</si>
  <si>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</si>
  <si>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</si>
  <si>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</si>
  <si>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</si>
  <si>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</si>
  <si>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</si>
  <si>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</si>
  <si>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</si>
  <si>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</si>
  <si>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</si>
  <si>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</si>
  <si>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</si>
  <si>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</si>
  <si>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</si>
  <si>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</si>
  <si>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</si>
  <si>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</si>
  <si>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</si>
  <si>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</si>
  <si>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</si>
  <si>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</si>
  <si>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</si>
  <si>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</si>
  <si>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</si>
  <si>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</si>
  <si>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</si>
  <si>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</si>
  <si>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</si>
  <si>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</si>
  <si>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</si>
  <si>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</si>
  <si>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</si>
  <si>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</si>
  <si>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</si>
  <si>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</si>
  <si>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</si>
  <si>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</si>
  <si>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</si>
  <si>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</si>
  <si>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</si>
  <si>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</si>
  <si>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</si>
  <si>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</si>
  <si>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</si>
  <si>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</si>
  <si>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</si>
  <si>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</si>
  <si>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</si>
  <si>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</si>
  <si>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</si>
  <si>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</si>
  <si>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</si>
  <si>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</si>
  <si>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</si>
  <si>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</si>
  <si>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</si>
  <si>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</si>
  <si>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</si>
  <si>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</si>
  <si>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</si>
  <si>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</si>
  <si>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</si>
  <si>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</si>
  <si>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</si>
  <si>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</si>
  <si>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</si>
  <si>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</si>
  <si>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</si>
  <si>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</si>
  <si>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</si>
  <si>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</si>
  <si>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</si>
  <si>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</si>
  <si>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</si>
  <si>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</si>
  <si>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</si>
  <si>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</si>
  <si>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</si>
  <si>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</si>
  <si>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</si>
  <si>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</si>
  <si>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</si>
  <si>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</si>
  <si>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</si>
  <si>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</si>
  <si>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</si>
  <si>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</si>
  <si>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</si>
  <si>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</si>
  <si>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</si>
  <si>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</si>
  <si>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</si>
  <si>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</si>
  <si>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</si>
  <si>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</si>
  <si>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</si>
  <si>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</si>
  <si>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</si>
  <si>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</si>
  <si>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</si>
  <si>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</si>
  <si>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</si>
  <si>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</si>
  <si>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</si>
  <si>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</si>
  <si>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</si>
  <si>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</si>
  <si>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</si>
  <si>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</si>
  <si>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</si>
  <si>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</si>
  <si>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</si>
  <si>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</si>
  <si>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</si>
  <si>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</si>
  <si>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</si>
  <si>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</si>
  <si>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</si>
  <si>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</si>
  <si>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</si>
  <si>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</si>
  <si>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</si>
  <si>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</si>
  <si>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</si>
  <si>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</si>
  <si>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</si>
  <si>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</si>
  <si>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</si>
  <si>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</si>
  <si>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</si>
  <si>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</si>
  <si>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</si>
  <si>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</si>
  <si>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</si>
  <si>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</si>
  <si>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</si>
  <si>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</si>
  <si>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</si>
  <si>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</si>
  <si>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</si>
  <si>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</si>
  <si>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</si>
  <si>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</si>
  <si>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</si>
  <si>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</si>
  <si>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</si>
  <si>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</si>
  <si>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</si>
  <si>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</si>
  <si>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</si>
  <si>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</si>
  <si>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</si>
  <si>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</si>
  <si>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</si>
  <si>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</si>
  <si>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</si>
  <si>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</si>
  <si>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</si>
  <si>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</si>
  <si>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</si>
  <si>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</si>
  <si>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</si>
  <si>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</si>
  <si>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</si>
  <si>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</si>
  <si>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</si>
  <si>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</si>
  <si>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</si>
  <si>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</si>
  <si>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</si>
  <si>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</si>
  <si>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</si>
  <si>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</si>
  <si>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</si>
  <si>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</si>
  <si>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</si>
  <si>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</si>
  <si>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</si>
  <si>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</si>
  <si>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</si>
  <si>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</si>
  <si>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</si>
  <si>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</si>
  <si>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</si>
  <si>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</si>
  <si>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</si>
  <si>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</si>
  <si>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</si>
  <si>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</si>
  <si>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</si>
  <si>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</si>
  <si>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</si>
  <si>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</si>
  <si>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</si>
  <si>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</si>
  <si>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</si>
  <si>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</si>
  <si>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</si>
  <si>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</si>
  <si>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</si>
  <si>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</si>
  <si>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</si>
  <si>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</si>
  <si>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</si>
  <si>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</si>
  <si>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</si>
  <si>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</si>
  <si>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</si>
  <si>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</si>
  <si>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</si>
  <si>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</si>
  <si>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</si>
  <si>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</si>
  <si>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</si>
  <si>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</si>
  <si>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</si>
  <si>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</si>
  <si>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</si>
  <si>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</si>
  <si>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</si>
  <si>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</si>
  <si>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</si>
  <si>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</si>
  <si>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</si>
  <si>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</si>
  <si>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</si>
  <si>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</si>
  <si>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</si>
  <si>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</si>
  <si>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</si>
  <si>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</si>
  <si>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</si>
  <si>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</si>
  <si>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</si>
  <si>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</si>
  <si>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</si>
  <si>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</si>
  <si>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</si>
  <si>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</si>
  <si>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</si>
  <si>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</si>
  <si>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</si>
  <si>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</si>
  <si>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</si>
  <si>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</si>
  <si>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</si>
  <si>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</si>
  <si>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</si>
  <si>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</si>
  <si>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</si>
  <si>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</si>
  <si>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</si>
  <si>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</si>
  <si>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</si>
  <si>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</si>
  <si>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</si>
  <si>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</si>
  <si>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</si>
  <si>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</si>
  <si>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</si>
  <si>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</si>
  <si>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</si>
  <si>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</si>
  <si>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</si>
  <si>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</si>
  <si>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</si>
  <si>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</si>
  <si>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</si>
  <si>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</si>
  <si>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</si>
  <si>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</si>
  <si>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</si>
  <si>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</si>
  <si>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</si>
  <si>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</si>
  <si>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</si>
  <si>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</si>
  <si>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</si>
  <si>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</si>
  <si>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</si>
  <si>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</si>
  <si>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</si>
  <si>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</si>
  <si>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</si>
  <si>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</si>
  <si>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</si>
  <si>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</si>
  <si>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</si>
  <si>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</si>
  <si>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</si>
  <si>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</si>
  <si>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</si>
  <si>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</si>
  <si>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</si>
  <si>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</si>
  <si>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</si>
  <si>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</si>
  <si>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</si>
  <si>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</si>
  <si>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</si>
  <si>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</si>
  <si>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</si>
  <si>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</si>
  <si>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</si>
  <si>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</si>
  <si>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</si>
  <si>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</si>
  <si>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</si>
  <si>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</si>
  <si>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</si>
  <si>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</si>
  <si>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</si>
  <si>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</si>
  <si>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</si>
  <si>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</si>
  <si>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</si>
  <si>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</si>
  <si>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</si>
  <si>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</si>
  <si>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</si>
  <si>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</si>
  <si>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</si>
  <si>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</si>
  <si>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</si>
  <si>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</si>
  <si>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</si>
  <si>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</si>
  <si>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</si>
  <si>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</si>
  <si>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</si>
  <si>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</si>
  <si>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</si>
  <si>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</si>
  <si>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</si>
  <si>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</si>
  <si>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</si>
  <si>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</si>
  <si>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</si>
  <si>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</si>
  <si>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</si>
  <si>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</si>
  <si>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</si>
  <si>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</si>
  <si>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</si>
  <si>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</si>
  <si>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</si>
  <si>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</si>
  <si>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</si>
  <si>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</si>
  <si>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</si>
  <si>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</si>
  <si>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</si>
  <si>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</si>
  <si>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</si>
  <si>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</si>
  <si>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</si>
  <si>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</si>
  <si>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</si>
  <si>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</si>
  <si>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</si>
  <si>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</si>
  <si>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</si>
  <si>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</si>
  <si>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</si>
  <si>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</si>
  <si>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</si>
  <si>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</si>
  <si>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</si>
  <si>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</si>
  <si>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</si>
  <si>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</si>
  <si>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</si>
  <si>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</si>
  <si>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</si>
  <si>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</si>
  <si>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</si>
  <si>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</si>
  <si>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</si>
  <si>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</si>
  <si>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</si>
  <si>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</si>
  <si>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</si>
  <si>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</si>
  <si>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</si>
  <si>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</si>
  <si>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</si>
  <si>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</si>
  <si>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</si>
  <si>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</si>
  <si>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</si>
  <si>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</si>
  <si>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</si>
  <si>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</si>
  <si>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</si>
  <si>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</si>
  <si>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</si>
  <si>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</si>
  <si>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</si>
  <si>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</si>
  <si>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</si>
  <si>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</si>
  <si>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</si>
  <si>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</si>
  <si>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</si>
  <si>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</si>
  <si>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</si>
  <si>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</si>
  <si>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</si>
  <si>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</si>
  <si>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</si>
  <si>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</si>
  <si>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</si>
  <si>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</si>
  <si>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</si>
  <si>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</si>
  <si>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</si>
  <si>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</si>
  <si>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</si>
  <si>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</si>
  <si>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</si>
  <si>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</si>
  <si>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</si>
  <si>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</si>
  <si>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</si>
  <si>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</si>
  <si>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</si>
  <si>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</si>
  <si>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</si>
  <si>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</si>
  <si>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</si>
  <si>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</si>
  <si>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</si>
  <si>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</si>
  <si>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</si>
  <si>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</si>
  <si>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</si>
  <si>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</si>
  <si>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</si>
  <si>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</si>
  <si>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</si>
  <si>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</si>
  <si>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</si>
  <si>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</si>
  <si>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</si>
  <si>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</si>
  <si>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</si>
  <si>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</si>
  <si>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</si>
  <si>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</si>
  <si>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</si>
  <si>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</si>
  <si>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</si>
  <si>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</si>
  <si>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</si>
  <si>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</si>
  <si>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</si>
  <si>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</si>
  <si>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</si>
  <si>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</si>
  <si>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</si>
  <si>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</si>
  <si>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</si>
  <si>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</si>
  <si>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</si>
  <si>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</si>
  <si>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</si>
  <si>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</si>
  <si>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</si>
  <si>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</si>
  <si>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</si>
  <si>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</si>
  <si>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</si>
  <si>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</si>
  <si>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</si>
  <si>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</si>
  <si>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</si>
  <si>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</si>
  <si>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</si>
  <si>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</si>
  <si>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</si>
  <si>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</si>
  <si>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</si>
  <si>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</si>
  <si>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</si>
  <si>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</si>
  <si>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</si>
  <si>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</si>
  <si>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</si>
  <si>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</si>
  <si>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</si>
  <si>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</si>
  <si>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</si>
  <si>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</si>
  <si>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</si>
  <si>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</si>
  <si>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</si>
  <si>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</si>
  <si>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</si>
  <si>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</si>
  <si>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</si>
  <si>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</si>
  <si>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</si>
  <si>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</si>
  <si>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</si>
  <si>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</si>
  <si>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</si>
  <si>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</si>
  <si>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</si>
  <si>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</si>
  <si>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</si>
  <si>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</si>
  <si>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</si>
  <si>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</si>
  <si>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</si>
  <si>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</si>
  <si>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</si>
  <si>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</si>
  <si>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</si>
  <si>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</si>
  <si>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</si>
  <si>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</si>
  <si>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</si>
  <si>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</si>
  <si>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</si>
  <si>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</si>
  <si>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</si>
  <si>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</si>
  <si>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</si>
  <si>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</si>
  <si>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</si>
  <si>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</si>
  <si>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</si>
  <si>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</si>
  <si>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</si>
  <si>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</si>
  <si>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</si>
  <si>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</si>
  <si>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</si>
  <si>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</si>
  <si>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</si>
  <si>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</si>
  <si>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</si>
  <si>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</si>
  <si>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</si>
  <si>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</si>
  <si>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</si>
  <si>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</si>
  <si>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</si>
  <si>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</si>
  <si>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</si>
  <si>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</si>
  <si>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</si>
  <si>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</si>
  <si>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</si>
  <si>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</si>
  <si>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</si>
  <si>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</si>
  <si>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</si>
  <si>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</si>
  <si>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</si>
  <si>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</si>
  <si>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</si>
  <si>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</si>
  <si>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</si>
  <si>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</si>
  <si>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</si>
  <si>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</si>
  <si>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</si>
  <si>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</si>
  <si>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</si>
  <si>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</si>
  <si>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</si>
  <si>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</si>
  <si>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</si>
  <si>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</si>
  <si>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</si>
  <si>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</si>
  <si>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</si>
  <si>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</si>
  <si>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</si>
  <si>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</si>
  <si>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</si>
  <si>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</si>
  <si>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</si>
  <si>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</si>
  <si>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</si>
  <si>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</si>
  <si>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</si>
  <si>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</si>
  <si>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</si>
  <si>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</si>
  <si>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</si>
  <si>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</si>
  <si>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</si>
  <si>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</si>
  <si>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</si>
  <si>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</si>
  <si>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</si>
  <si>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</si>
  <si>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</si>
  <si>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</si>
  <si>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</si>
  <si>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</si>
  <si>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</si>
  <si>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</si>
  <si>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</si>
  <si>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</si>
  <si>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</si>
  <si>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</si>
  <si>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</si>
  <si>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</si>
  <si>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</si>
  <si>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</si>
  <si>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</si>
  <si>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</si>
  <si>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</si>
  <si>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</si>
  <si>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</si>
  <si>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</si>
  <si>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</si>
  <si>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</si>
  <si>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</si>
  <si>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</si>
  <si>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</si>
  <si>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</si>
  <si>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</si>
  <si>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</si>
  <si>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</si>
  <si>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</si>
  <si>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</si>
  <si>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</si>
  <si>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</si>
  <si>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</si>
  <si>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</si>
  <si>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</si>
  <si>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</si>
  <si>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</si>
  <si>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</si>
  <si>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</si>
  <si>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</si>
  <si>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</si>
  <si>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</si>
  <si>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</si>
  <si>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</si>
  <si>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</si>
  <si>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</si>
  <si>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</si>
  <si>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</si>
  <si>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</si>
  <si>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</si>
  <si>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</si>
  <si>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</si>
  <si>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</si>
  <si>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</si>
  <si>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</si>
  <si>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</si>
  <si>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</si>
  <si>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</si>
  <si>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</si>
  <si>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</si>
  <si>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</si>
  <si>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</si>
  <si>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</si>
  <si>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</si>
  <si>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</si>
  <si>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</si>
  <si>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</si>
  <si>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</si>
  <si>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</si>
  <si>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</si>
  <si>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</si>
  <si>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</si>
  <si>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</si>
  <si>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</si>
  <si>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</si>
  <si>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</si>
  <si>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</si>
  <si>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</si>
  <si>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</si>
  <si>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</si>
  <si>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</si>
  <si>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</si>
  <si>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</si>
  <si>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</si>
  <si>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</si>
  <si>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</si>
  <si>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</si>
  <si>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</si>
  <si>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</si>
  <si>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</si>
  <si>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</si>
  <si>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</si>
  <si>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</si>
  <si>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</si>
  <si>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</si>
  <si>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</si>
  <si>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</si>
  <si>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</si>
  <si>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</si>
  <si>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</si>
  <si>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</si>
  <si>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</si>
  <si>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</si>
  <si>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</si>
  <si>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</si>
  <si>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</si>
  <si>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</si>
  <si>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</si>
  <si>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</si>
  <si>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</si>
  <si>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</si>
  <si>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</si>
  <si>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</si>
  <si>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</si>
  <si>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</si>
  <si>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</si>
  <si>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</si>
  <si>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</si>
  <si>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</si>
  <si>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</si>
  <si>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</si>
  <si>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</si>
  <si>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</si>
  <si>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</si>
  <si>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</si>
  <si>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</si>
  <si>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</si>
  <si>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</si>
  <si>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</si>
  <si>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</si>
  <si>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</si>
  <si>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</si>
  <si>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</si>
  <si>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</si>
  <si>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</si>
  <si>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</si>
  <si>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</si>
  <si>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</si>
  <si>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</si>
  <si>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</si>
  <si>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</si>
  <si>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</si>
  <si>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</si>
  <si>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</si>
  <si>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</si>
  <si>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</si>
  <si>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</si>
  <si>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</si>
  <si>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</si>
  <si>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</si>
  <si>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</si>
  <si>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</si>
  <si>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</si>
  <si>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</si>
  <si>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</si>
  <si>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</si>
  <si>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</si>
  <si>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</si>
  <si>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</si>
  <si>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</si>
  <si>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</si>
  <si>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</si>
  <si>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</si>
  <si>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</si>
  <si>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</si>
  <si>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</si>
  <si>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</si>
  <si>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</si>
  <si>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</si>
  <si>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</si>
  <si>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</si>
  <si>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</si>
  <si>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</si>
  <si>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</si>
  <si>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</si>
  <si>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</si>
  <si>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</si>
  <si>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</si>
  <si>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</si>
  <si>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</si>
  <si>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</si>
  <si>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</si>
  <si>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</si>
  <si>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</si>
  <si>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</si>
  <si>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</si>
  <si>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</si>
  <si>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</si>
  <si>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</si>
  <si>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</si>
  <si>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</si>
  <si>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</si>
  <si>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</si>
  <si>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</si>
  <si>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</si>
  <si>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</si>
  <si>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</si>
  <si>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</si>
  <si>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</si>
  <si>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</si>
  <si>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</si>
  <si>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</si>
  <si>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</si>
  <si>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</si>
  <si>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</si>
  <si>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</si>
  <si>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</si>
  <si>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</si>
  <si>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</si>
  <si>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</si>
  <si>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</si>
  <si>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</si>
  <si>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</si>
  <si>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</si>
  <si>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</si>
  <si>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</si>
  <si>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</si>
  <si>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</si>
  <si>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</si>
  <si>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</si>
  <si>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</si>
  <si>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</si>
  <si>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</si>
  <si>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</si>
  <si>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</si>
  <si>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</si>
  <si>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</si>
  <si>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</si>
  <si>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</si>
  <si>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</si>
  <si>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</si>
  <si>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</si>
  <si>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</si>
  <si>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</si>
  <si>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</si>
  <si>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</si>
  <si>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</si>
  <si>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</si>
  <si>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</si>
  <si>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</si>
  <si>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</si>
  <si>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</si>
  <si>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</si>
  <si>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</si>
  <si>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</si>
  <si>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</si>
  <si>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</si>
  <si>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</si>
  <si>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</si>
  <si>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</si>
  <si>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</si>
  <si>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</si>
  <si>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</si>
  <si>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</si>
  <si>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</si>
  <si>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</si>
  <si>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</si>
  <si>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</si>
  <si>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</si>
  <si>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</si>
  <si>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</si>
  <si>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</si>
  <si>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</si>
  <si>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</si>
  <si>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</si>
  <si>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</si>
  <si>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</si>
  <si>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</si>
  <si>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</si>
  <si>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</si>
  <si>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</si>
  <si>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</si>
  <si>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</si>
  <si>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</si>
  <si>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</si>
  <si>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</si>
  <si>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</si>
  <si>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</si>
  <si>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</si>
  <si>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</si>
  <si>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</si>
  <si>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</si>
  <si>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</si>
  <si>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</si>
  <si>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</si>
  <si>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</si>
  <si>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</si>
  <si>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</si>
  <si>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</si>
  <si>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</si>
  <si>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</si>
  <si>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</si>
  <si>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</si>
  <si>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</si>
  <si>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</si>
  <si>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</si>
  <si>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</si>
  <si>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</si>
  <si>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</si>
  <si>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</si>
  <si>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</si>
  <si>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</si>
  <si>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</si>
  <si>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</si>
  <si>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</si>
  <si>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</si>
  <si>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</si>
  <si>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</si>
  <si>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</si>
  <si>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</si>
  <si>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</si>
  <si>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</si>
  <si>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</si>
  <si>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</si>
  <si>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</si>
  <si>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</si>
  <si>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</si>
  <si>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</si>
  <si>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</si>
  <si>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</si>
  <si>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</si>
  <si>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</si>
  <si>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</si>
  <si>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</si>
  <si>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</si>
  <si>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</si>
  <si>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</si>
  <si>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</si>
  <si>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</si>
  <si>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</si>
  <si>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</si>
  <si>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</si>
  <si>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</si>
  <si>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</si>
  <si>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</si>
  <si>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</si>
  <si>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</si>
  <si>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</si>
  <si>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</si>
  <si>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</si>
  <si>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</si>
  <si>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</si>
  <si>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</si>
  <si>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</si>
  <si>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</si>
  <si>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</si>
  <si>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</si>
  <si>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</si>
  <si>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</si>
  <si>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</si>
  <si>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</si>
  <si>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</si>
  <si>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</si>
  <si>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</si>
  <si>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</si>
  <si>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</si>
  <si>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</si>
  <si>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</si>
  <si>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</si>
  <si>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</si>
  <si>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</si>
  <si>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</si>
  <si>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</si>
  <si>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</si>
  <si>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</si>
  <si>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</si>
  <si>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</si>
  <si>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</si>
  <si>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</si>
  <si>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</si>
  <si>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</si>
  <si>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</si>
  <si>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</si>
  <si>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</si>
  <si>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</si>
  <si>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</si>
  <si>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</si>
  <si>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</si>
  <si>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</si>
  <si>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</si>
  <si>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</si>
  <si>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</si>
  <si>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</si>
  <si>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</si>
  <si>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</si>
  <si>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</si>
  <si>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</si>
  <si>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</si>
  <si>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</si>
  <si>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</si>
  <si>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</si>
  <si>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</si>
  <si>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</si>
  <si>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</si>
  <si>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</si>
  <si>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</si>
  <si>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</si>
  <si>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</si>
  <si>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</si>
  <si>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</si>
  <si>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</si>
  <si>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</si>
  <si>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</si>
  <si>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</si>
  <si>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</si>
  <si>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</si>
  <si>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</si>
  <si>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</si>
  <si>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</si>
  <si>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</si>
  <si>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</si>
  <si>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</si>
  <si>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</si>
  <si>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</si>
  <si>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</si>
  <si>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</si>
  <si>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</si>
  <si>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</si>
  <si>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</si>
  <si>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</si>
  <si>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</si>
  <si>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</si>
  <si>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</si>
  <si>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</si>
  <si>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</si>
  <si>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</si>
  <si>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</si>
  <si>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</si>
  <si>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</si>
  <si>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</si>
  <si>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</si>
  <si>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</si>
  <si>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</si>
  <si>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</si>
  <si>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</si>
  <si>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</si>
  <si>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</si>
  <si>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</si>
  <si>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</si>
  <si>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</si>
  <si>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</si>
  <si>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</si>
  <si>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</si>
  <si>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</si>
  <si>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</si>
  <si>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</si>
  <si>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</si>
  <si>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</si>
  <si>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</si>
  <si>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</si>
  <si>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</si>
  <si>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</si>
  <si>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</si>
  <si>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</si>
  <si>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</si>
  <si>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</si>
  <si>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</si>
  <si>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</si>
  <si>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</si>
  <si>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</si>
  <si>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</si>
  <si>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</si>
  <si>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</si>
  <si>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</si>
  <si>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</si>
  <si>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</si>
  <si>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</si>
  <si>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</si>
  <si>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</si>
  <si>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</si>
  <si>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</si>
  <si>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</si>
  <si>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</si>
  <si>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</si>
  <si>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</si>
  <si>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</si>
  <si>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</si>
  <si>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</si>
  <si>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</si>
  <si>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</si>
  <si>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</si>
  <si>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</si>
  <si>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</si>
  <si>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</si>
  <si>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</si>
  <si>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</si>
  <si>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</si>
  <si>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</si>
  <si>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</si>
  <si>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</si>
  <si>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</si>
  <si>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</si>
  <si>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</si>
  <si>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</si>
  <si>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</si>
  <si>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</si>
  <si>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</si>
  <si>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</si>
  <si>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</si>
  <si>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</si>
  <si>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</si>
  <si>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</si>
  <si>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</si>
  <si>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</si>
  <si>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</si>
  <si>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</si>
  <si>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</si>
  <si>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</si>
  <si>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</si>
  <si>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</si>
  <si>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</si>
  <si>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</si>
  <si>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</si>
  <si>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</si>
  <si>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</si>
  <si>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</si>
  <si>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</si>
  <si>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</si>
  <si>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</si>
  <si>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</si>
  <si>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</si>
  <si>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</si>
  <si>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</si>
  <si>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</si>
  <si>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</si>
  <si>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</si>
  <si>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</si>
  <si>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</si>
  <si>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</si>
  <si>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</si>
  <si>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</si>
  <si>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</si>
  <si>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</si>
  <si>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</si>
  <si>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</si>
  <si>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</si>
  <si>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</si>
  <si>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</si>
  <si>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</si>
  <si>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</si>
  <si>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</si>
  <si>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</si>
  <si>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</si>
  <si>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</si>
  <si>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</si>
  <si>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</si>
  <si>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</si>
  <si>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</si>
  <si>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</si>
  <si>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</si>
  <si>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</si>
  <si>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</si>
  <si>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</si>
  <si>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</si>
  <si>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</si>
  <si>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</si>
  <si>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</si>
  <si>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</si>
  <si>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</si>
  <si>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</si>
  <si>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</si>
  <si>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</si>
  <si>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</si>
  <si>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</si>
  <si>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</si>
  <si>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</si>
  <si>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</si>
  <si>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</si>
  <si>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</si>
  <si>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</si>
  <si>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</si>
  <si>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</si>
  <si>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</si>
  <si>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</si>
  <si>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</si>
  <si>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</si>
  <si>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</si>
  <si>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</si>
  <si>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</si>
  <si>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</si>
  <si>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</si>
  <si>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</si>
  <si>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</si>
  <si>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</si>
  <si>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</si>
  <si>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</si>
  <si>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</si>
  <si>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</si>
  <si>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</si>
  <si>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</si>
  <si>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</si>
  <si>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</si>
  <si>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</si>
  <si>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</si>
  <si>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</si>
  <si>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</si>
  <si>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</si>
  <si>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</si>
  <si>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</si>
  <si>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</si>
  <si>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</si>
  <si>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</si>
  <si>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</si>
  <si>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</si>
  <si>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</si>
  <si>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</si>
  <si>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</si>
  <si>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</si>
  <si>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</si>
  <si>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</si>
  <si>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</si>
  <si>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</si>
  <si>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</si>
  <si>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</si>
  <si>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</si>
  <si>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</si>
  <si>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</si>
  <si>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</si>
  <si>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</si>
  <si>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</si>
  <si>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</si>
  <si>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</si>
  <si>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</si>
  <si>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</si>
  <si>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</si>
  <si>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</si>
  <si>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</si>
  <si>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</si>
  <si>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</si>
  <si>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</si>
  <si>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</si>
  <si>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</si>
  <si>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</si>
  <si>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</si>
  <si>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</si>
  <si>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</si>
  <si>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</si>
  <si>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</si>
  <si>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</si>
  <si>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</si>
  <si>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</si>
  <si>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</si>
  <si>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</si>
  <si>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</si>
  <si>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</si>
  <si>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</si>
  <si>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</si>
  <si>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</si>
  <si>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</si>
  <si>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</si>
  <si>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</si>
  <si>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</si>
  <si>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</si>
  <si>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</si>
  <si>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</si>
  <si>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</si>
  <si>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</si>
  <si>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</si>
  <si>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</si>
  <si>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</si>
  <si>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</si>
  <si>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</si>
  <si>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</si>
  <si>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</si>
  <si>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</si>
  <si>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</si>
  <si>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</si>
  <si>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</si>
  <si>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</si>
  <si>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</si>
  <si>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</si>
  <si>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</si>
  <si>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</si>
  <si>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</si>
  <si>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</si>
  <si>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</si>
  <si>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</si>
  <si>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</si>
  <si>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</si>
  <si>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</si>
  <si>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</si>
  <si>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</si>
  <si>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</si>
  <si>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</si>
  <si>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</si>
  <si>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</si>
  <si>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</si>
  <si>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</si>
  <si>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</si>
  <si>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</si>
  <si>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</si>
  <si>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</si>
  <si>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</si>
  <si>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</si>
  <si>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</si>
  <si>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</si>
  <si>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</si>
  <si>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</si>
  <si>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</si>
  <si>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</si>
  <si>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</si>
  <si>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</si>
  <si>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</si>
  <si>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</si>
  <si>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</si>
  <si>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</si>
  <si>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</si>
  <si>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</si>
  <si>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</si>
  <si>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</si>
  <si>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</si>
  <si>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</si>
  <si>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</si>
  <si>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</si>
  <si>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</si>
  <si>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</si>
  <si>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</si>
  <si>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</si>
  <si>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</si>
  <si>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</si>
  <si>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</si>
  <si>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</si>
  <si>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</si>
  <si>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</si>
  <si>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</si>
  <si>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</si>
  <si>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</si>
  <si>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</si>
  <si>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</si>
  <si>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</si>
  <si>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</si>
  <si>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</si>
  <si>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</si>
  <si>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</si>
  <si>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</si>
  <si>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</si>
  <si>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</si>
  <si>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</si>
  <si>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</si>
  <si>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</si>
  <si>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</si>
  <si>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</si>
  <si>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</si>
  <si>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</si>
  <si>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</si>
  <si>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</si>
  <si>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</si>
  <si>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</si>
  <si>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</si>
  <si>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</si>
  <si>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</si>
  <si>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</si>
  <si>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</si>
  <si>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</si>
  <si>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</si>
  <si>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</si>
  <si>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</si>
  <si>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</si>
  <si>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</si>
  <si>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</si>
  <si>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</si>
  <si>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</si>
  <si>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</si>
  <si>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</si>
  <si>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</si>
  <si>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</si>
  <si>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</si>
  <si>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</si>
  <si>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</si>
  <si>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</si>
  <si>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</si>
  <si>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</si>
  <si>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</si>
  <si>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</si>
  <si>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</si>
  <si>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</si>
  <si>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</si>
  <si>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</si>
  <si>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</si>
  <si>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</si>
  <si>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</si>
  <si>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</si>
  <si>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</si>
  <si>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</si>
  <si>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</si>
  <si>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</si>
  <si>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</si>
  <si>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</si>
  <si>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</si>
  <si>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</si>
  <si>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</si>
  <si>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</si>
  <si>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</si>
  <si>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</si>
  <si>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</si>
  <si>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</si>
  <si>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</si>
  <si>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</si>
  <si>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</si>
  <si>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</si>
  <si>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</si>
  <si>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</si>
  <si>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</si>
  <si>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</si>
  <si>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</si>
  <si>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</si>
  <si>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</si>
  <si>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</si>
  <si>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</si>
  <si>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</si>
  <si>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</si>
  <si>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</si>
  <si>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</si>
  <si>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</si>
  <si>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</si>
  <si>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</si>
  <si>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</si>
  <si>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</si>
  <si>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</si>
  <si>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</si>
  <si>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</si>
  <si>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</si>
  <si>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</si>
  <si>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</si>
  <si>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</si>
  <si>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</si>
  <si>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</si>
  <si>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</si>
  <si>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</si>
  <si>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</si>
  <si>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</si>
  <si>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</si>
  <si>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</si>
  <si>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</si>
  <si>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</si>
  <si>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</si>
  <si>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</si>
  <si>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</si>
  <si>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</si>
  <si>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</si>
  <si>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</si>
  <si>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</si>
  <si>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</si>
  <si>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</si>
  <si>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</si>
  <si>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</si>
  <si>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</si>
  <si>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</si>
  <si>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</si>
  <si>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</si>
  <si>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</si>
  <si>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</si>
  <si>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</si>
  <si>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</si>
  <si>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</si>
  <si>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</si>
  <si>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</si>
  <si>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</si>
  <si>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</si>
  <si>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</si>
  <si>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</si>
  <si>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</si>
  <si>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</si>
  <si>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</si>
  <si>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</si>
  <si>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</si>
  <si>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</si>
  <si>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</si>
  <si>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</si>
  <si>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</si>
  <si>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</si>
  <si>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</si>
  <si>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</si>
  <si>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</si>
  <si>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</si>
  <si>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</si>
  <si>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</si>
  <si>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</si>
  <si>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</si>
  <si>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</si>
  <si>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</si>
  <si>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</si>
  <si>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</si>
  <si>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</si>
  <si>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</si>
  <si>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</si>
  <si>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</si>
  <si>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</si>
  <si>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</si>
  <si>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</si>
  <si>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</si>
  <si>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</si>
  <si>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</si>
  <si>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</si>
  <si>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</si>
  <si>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</si>
  <si>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</si>
  <si>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</si>
  <si>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</si>
  <si>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</si>
  <si>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</si>
  <si>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</si>
  <si>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</si>
  <si>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</si>
  <si>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</si>
  <si>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</si>
  <si>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</si>
  <si>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</si>
  <si>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</si>
  <si>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</si>
  <si>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</si>
  <si>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</si>
  <si>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</si>
  <si>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</si>
  <si>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</si>
  <si>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</si>
  <si>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</si>
  <si>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</si>
  <si>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</si>
  <si>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</si>
  <si>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</si>
  <si>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</si>
  <si>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</si>
  <si>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</si>
  <si>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</si>
  <si>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</si>
  <si>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</si>
  <si>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</si>
  <si>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</si>
  <si>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</si>
  <si>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</si>
  <si>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</si>
  <si>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</si>
  <si>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</si>
  <si>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</si>
  <si>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</si>
  <si>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</si>
  <si>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</si>
  <si>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</si>
  <si>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</si>
  <si>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</si>
  <si>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</si>
  <si>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</si>
  <si>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</si>
  <si>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</si>
  <si>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</si>
  <si>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</si>
  <si>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</si>
  <si>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</si>
  <si>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</si>
  <si>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</si>
  <si>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</si>
  <si>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</si>
  <si>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</si>
  <si>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</si>
  <si>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</si>
  <si>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</si>
  <si>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</si>
  <si>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</si>
  <si>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</si>
  <si>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</si>
  <si>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</si>
  <si>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</si>
  <si>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</si>
  <si>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</si>
  <si>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</si>
  <si>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</si>
  <si>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</si>
  <si>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</si>
  <si>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</si>
  <si>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</si>
  <si>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</si>
  <si>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</si>
  <si>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</si>
  <si>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</si>
  <si>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</si>
  <si>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</si>
  <si>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</si>
  <si>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</si>
  <si>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</si>
  <si>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</si>
  <si>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</si>
  <si>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</si>
  <si>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</si>
  <si>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</si>
  <si>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</si>
  <si>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</si>
  <si>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</si>
  <si>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</si>
  <si>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</si>
  <si>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</si>
  <si>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</si>
  <si>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</si>
  <si>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</si>
  <si>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</si>
  <si>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</si>
  <si>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</si>
  <si>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</si>
  <si>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</si>
  <si>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</si>
  <si>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</si>
  <si>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</si>
  <si>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</si>
  <si>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</si>
  <si>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</si>
  <si>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</si>
  <si>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</si>
  <si>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</si>
  <si>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</si>
  <si>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</si>
  <si>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</si>
  <si>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</si>
  <si>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</si>
  <si>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</si>
  <si>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</si>
  <si>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</si>
  <si>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</si>
  <si>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</si>
  <si>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</si>
  <si>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</si>
  <si>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</si>
  <si>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</si>
  <si>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</si>
  <si>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</si>
  <si>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</si>
  <si>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</si>
  <si>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</si>
  <si>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</si>
  <si>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</si>
  <si>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</si>
  <si>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</si>
  <si>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</si>
  <si>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</si>
  <si>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</si>
  <si>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</si>
  <si>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</si>
  <si>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</si>
  <si>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</si>
  <si>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</si>
  <si>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</si>
  <si>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</si>
  <si>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</si>
  <si>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</si>
  <si>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</si>
  <si>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</si>
  <si>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</si>
  <si>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</si>
  <si>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</si>
  <si>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</si>
  <si>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</si>
  <si>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</si>
  <si>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</si>
  <si>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</si>
  <si>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</si>
  <si>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</si>
  <si>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</si>
  <si>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</si>
  <si>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</si>
  <si>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</si>
  <si>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</si>
  <si>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</si>
  <si>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</si>
  <si>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</si>
  <si>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</si>
  <si>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</si>
  <si>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</si>
  <si>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</si>
  <si>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</si>
  <si>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</si>
  <si>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</si>
  <si>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</si>
  <si>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</si>
  <si>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</si>
  <si>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</si>
  <si>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</si>
  <si>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</si>
  <si>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</si>
  <si>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</si>
  <si>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</si>
  <si>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</si>
  <si>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</si>
  <si>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</si>
  <si>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</si>
  <si>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</si>
  <si>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</si>
  <si>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</si>
  <si>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</si>
  <si>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</si>
  <si>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</si>
  <si>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</si>
  <si>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</si>
  <si>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</si>
  <si>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</si>
  <si>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</si>
  <si>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</si>
  <si>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</si>
  <si>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</si>
  <si>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</si>
  <si>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</si>
  <si>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</si>
  <si>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</si>
  <si>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</si>
  <si>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</si>
  <si>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</si>
  <si>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</si>
  <si>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</si>
  <si>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</si>
  <si>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</si>
  <si>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</si>
  <si>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</si>
  <si>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</si>
  <si>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</si>
  <si>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</si>
  <si>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</si>
  <si>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</si>
  <si>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</si>
  <si>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</si>
  <si>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</si>
  <si>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</si>
  <si>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</si>
  <si>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</si>
  <si>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</si>
  <si>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</si>
  <si>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</si>
  <si>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</si>
  <si>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</si>
  <si>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</si>
  <si>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</si>
  <si>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</si>
  <si>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</si>
  <si>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</si>
  <si>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</si>
  <si>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</si>
  <si>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</si>
  <si>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</si>
  <si>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</si>
  <si>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</si>
  <si>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</si>
  <si>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</si>
  <si>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</si>
  <si>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</si>
  <si>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</si>
  <si>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</si>
  <si>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</si>
  <si>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</si>
  <si>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</si>
  <si>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</si>
  <si>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</si>
  <si>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</si>
  <si>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</si>
  <si>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</si>
  <si>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</si>
  <si>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</si>
  <si>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</si>
  <si>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</si>
  <si>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</si>
  <si>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</si>
  <si>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</si>
  <si>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</si>
  <si>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</si>
  <si>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</si>
  <si>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</si>
  <si>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</si>
  <si>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</si>
  <si>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</si>
  <si>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</si>
  <si>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</si>
  <si>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</si>
  <si>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</si>
  <si>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</si>
  <si>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</si>
  <si>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</si>
  <si>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</si>
  <si>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</si>
  <si>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</si>
  <si>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</si>
  <si>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</si>
  <si>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</si>
  <si>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</si>
  <si>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</si>
  <si>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</si>
  <si>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</si>
  <si>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</si>
  <si>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</si>
  <si>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</si>
  <si>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</si>
  <si>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</si>
  <si>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</si>
  <si>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</si>
  <si>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</si>
  <si>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</si>
  <si>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</si>
  <si>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</si>
  <si>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</si>
  <si>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</si>
  <si>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</si>
  <si>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</si>
  <si>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</si>
  <si>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</si>
  <si>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</si>
  <si>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</si>
  <si>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</si>
  <si>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</si>
  <si>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</si>
  <si>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</si>
  <si>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</si>
  <si>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</si>
  <si>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</si>
  <si>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</si>
  <si>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</si>
  <si>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</si>
  <si>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</si>
  <si>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</si>
  <si>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</si>
  <si>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</si>
  <si>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</si>
  <si>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</si>
  <si>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</si>
  <si>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</si>
  <si>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</si>
  <si>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</si>
  <si>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</si>
  <si>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</si>
  <si>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</si>
  <si>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</si>
  <si>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</si>
  <si>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</si>
  <si>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</si>
  <si>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</si>
  <si>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</si>
  <si>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</si>
  <si>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</si>
  <si>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</si>
  <si>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</si>
  <si>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</si>
  <si>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</si>
  <si>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</si>
  <si>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</si>
  <si>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</si>
  <si>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</si>
  <si>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</si>
  <si>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</si>
  <si>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</si>
  <si>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</si>
  <si>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</si>
  <si>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</si>
  <si>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</si>
  <si>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</si>
  <si>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</si>
  <si>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</si>
  <si>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</si>
  <si>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</si>
  <si>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</si>
  <si>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</si>
  <si>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</si>
  <si>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</si>
  <si>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</si>
  <si>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</si>
  <si>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</si>
  <si>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</si>
  <si>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</si>
  <si>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</si>
  <si>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</si>
  <si>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</si>
  <si>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</si>
  <si>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</si>
  <si>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</si>
  <si>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</si>
  <si>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</si>
  <si>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</si>
  <si>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</si>
  <si>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</si>
  <si>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</si>
  <si>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</si>
  <si>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</si>
  <si>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</si>
  <si>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</si>
  <si>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</si>
  <si>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</si>
  <si>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</si>
  <si>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</si>
  <si>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</si>
  <si>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</si>
  <si>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</si>
  <si>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</si>
  <si>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</si>
  <si>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</si>
  <si>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</si>
  <si>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</si>
  <si>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</si>
  <si>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</si>
  <si>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</si>
  <si>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</si>
  <si>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</si>
  <si>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</si>
  <si>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</si>
  <si>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</si>
  <si>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</si>
  <si>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</si>
  <si>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</si>
  <si>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</si>
  <si>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</si>
  <si>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</si>
  <si>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</si>
  <si>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</si>
  <si>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</si>
  <si>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</si>
  <si>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</si>
  <si>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</si>
  <si>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</si>
  <si>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</si>
  <si>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</si>
  <si>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</si>
  <si>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</si>
  <si>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</si>
  <si>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</si>
  <si>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</si>
  <si>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</si>
  <si>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</si>
  <si>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</si>
  <si>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</si>
  <si>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</si>
  <si>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</si>
  <si>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</si>
  <si>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</si>
  <si>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</si>
  <si>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</si>
  <si>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</si>
  <si>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</si>
  <si>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</si>
  <si>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</si>
  <si>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</si>
  <si>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</si>
  <si>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</si>
  <si>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</si>
  <si>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</si>
  <si>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</si>
  <si>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</si>
  <si>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</si>
  <si>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</si>
  <si>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</si>
  <si>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</si>
  <si>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</si>
  <si>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</si>
  <si>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</si>
  <si>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</si>
  <si>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</si>
  <si>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</si>
  <si>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</si>
  <si>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</si>
  <si>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</si>
  <si>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</si>
  <si>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</si>
  <si>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</si>
  <si>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</si>
  <si>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</si>
  <si>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</si>
  <si>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</si>
  <si>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</si>
  <si>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</si>
  <si>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</si>
  <si>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</si>
  <si>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</si>
  <si>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</si>
  <si>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</si>
  <si>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</si>
  <si>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</si>
  <si>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</si>
  <si>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</si>
  <si>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</si>
  <si>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</si>
  <si>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</si>
  <si>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</si>
  <si>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</si>
  <si>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</si>
  <si>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</si>
  <si>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</si>
  <si>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</si>
  <si>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</si>
  <si>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</si>
  <si>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</si>
  <si>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</si>
  <si>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</si>
  <si>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</si>
  <si>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</si>
  <si>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</si>
  <si>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</si>
  <si>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</si>
  <si>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</si>
  <si>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</si>
  <si>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</si>
  <si>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</si>
  <si>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</si>
  <si>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</si>
  <si>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</si>
  <si>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</si>
  <si>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</si>
  <si>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</si>
  <si>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</si>
  <si>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</si>
  <si>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</si>
  <si>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</si>
  <si>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</si>
  <si>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</si>
  <si>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</si>
  <si>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</si>
  <si>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</si>
  <si>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</si>
  <si>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</si>
  <si>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</si>
  <si>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</si>
  <si>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</si>
  <si>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</si>
  <si>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</si>
  <si>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</si>
  <si>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</si>
  <si>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</si>
  <si>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</si>
  <si>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</si>
  <si>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</si>
  <si>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</si>
  <si>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</si>
  <si>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</si>
  <si>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</si>
  <si>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</si>
  <si>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</si>
  <si>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</si>
  <si>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</si>
  <si>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</si>
  <si>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</si>
  <si>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</si>
  <si>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</si>
  <si>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</si>
  <si>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</si>
  <si>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</si>
  <si>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</si>
  <si>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</si>
  <si>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</si>
  <si>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</si>
  <si>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</si>
  <si>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</si>
  <si>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</si>
  <si>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</si>
  <si>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</si>
  <si>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</si>
  <si>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</si>
  <si>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</si>
  <si>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</si>
  <si>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</si>
  <si>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</si>
  <si>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</si>
  <si>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</si>
  <si>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</si>
  <si>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</si>
  <si>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</si>
  <si>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</si>
  <si>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</si>
  <si>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</si>
  <si>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</si>
  <si>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</si>
  <si>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</si>
  <si>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</si>
  <si>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</si>
  <si>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</si>
  <si>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</si>
  <si>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</si>
  <si>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</si>
  <si>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</si>
  <si>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</si>
  <si>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</si>
  <si>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</si>
  <si>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</si>
  <si>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</si>
  <si>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</si>
  <si>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</si>
  <si>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</si>
  <si>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</si>
  <si>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</si>
  <si>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</si>
  <si>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</si>
  <si>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</si>
  <si>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</si>
  <si>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</si>
  <si>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</si>
  <si>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</si>
  <si>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</si>
  <si>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</si>
  <si>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</si>
  <si>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</si>
  <si>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</si>
  <si>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</si>
  <si>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</si>
  <si>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</si>
  <si>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</si>
  <si>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</si>
  <si>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</si>
  <si>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</si>
  <si>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</si>
  <si>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</si>
  <si>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</si>
  <si>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</si>
  <si>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</si>
  <si>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</si>
  <si>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</si>
  <si>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</si>
  <si>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</si>
  <si>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</si>
  <si>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</si>
  <si>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</si>
  <si>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</si>
  <si>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</si>
  <si>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</si>
  <si>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</si>
  <si>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</si>
  <si>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</si>
  <si>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</si>
  <si>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</si>
  <si>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</si>
  <si>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</si>
  <si>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</si>
  <si>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</si>
  <si>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</si>
  <si>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</si>
  <si>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</si>
  <si>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</si>
  <si>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</si>
  <si>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</si>
  <si>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</si>
  <si>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</si>
  <si>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</si>
  <si>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</si>
  <si>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</si>
  <si>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</si>
  <si>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</si>
  <si>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</si>
  <si>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</si>
  <si>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</si>
  <si>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</si>
  <si>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</si>
  <si>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</si>
  <si>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</si>
  <si>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</si>
  <si>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</si>
  <si>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</si>
  <si>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</si>
  <si>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</si>
  <si>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</si>
  <si>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</si>
  <si>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</si>
  <si>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</si>
  <si>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</si>
  <si>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</si>
  <si>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</si>
  <si>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</si>
  <si>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</si>
  <si>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</si>
  <si>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</si>
  <si>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</si>
  <si>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</si>
  <si>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</si>
  <si>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</si>
  <si>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</si>
  <si>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</si>
  <si>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</si>
  <si>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</si>
  <si>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</si>
  <si>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</si>
  <si>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</si>
  <si>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</si>
  <si>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</si>
  <si>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</si>
  <si>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</si>
  <si>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</si>
  <si>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</si>
  <si>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</si>
  <si>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</si>
  <si>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</si>
  <si>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</si>
  <si>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</si>
  <si>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</si>
  <si>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</si>
  <si>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</si>
  <si>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</si>
  <si>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</si>
  <si>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</si>
  <si>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</si>
  <si>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</si>
  <si>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</si>
  <si>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</si>
  <si>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</si>
  <si>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</si>
  <si>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</si>
  <si>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</si>
  <si>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</si>
  <si>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</si>
  <si>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</si>
  <si>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</si>
  <si>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</si>
  <si>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</si>
  <si>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</si>
  <si>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</si>
  <si>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</si>
  <si>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</si>
  <si>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</si>
  <si>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</si>
  <si>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</si>
  <si>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</si>
  <si>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</si>
  <si>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</si>
  <si>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</si>
  <si>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</si>
  <si>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</si>
  <si>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</si>
  <si>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</si>
  <si>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</si>
  <si>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</si>
  <si>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</si>
  <si>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</si>
  <si>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</si>
  <si>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</si>
  <si>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</si>
  <si>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</si>
  <si>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</si>
  <si>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</si>
  <si>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</si>
  <si>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</si>
  <si>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</si>
  <si>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</si>
  <si>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</si>
  <si>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</si>
  <si>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</si>
  <si>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</si>
  <si>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</si>
  <si>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</si>
  <si>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</si>
  <si>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</si>
  <si>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</si>
  <si>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</si>
  <si>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</si>
  <si>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</si>
  <si>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</si>
  <si>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</si>
  <si>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</si>
  <si>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</si>
  <si>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</si>
  <si>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</si>
  <si>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</si>
  <si>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</si>
  <si>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</si>
  <si>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</si>
  <si>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</si>
  <si>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</si>
  <si>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</si>
  <si>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</si>
  <si>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</si>
  <si>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</si>
  <si>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</si>
  <si>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</si>
  <si>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</si>
  <si>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</si>
  <si>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</si>
  <si>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</si>
  <si>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</si>
  <si>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</si>
  <si>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</si>
  <si>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</si>
  <si>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</si>
  <si>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</si>
  <si>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</si>
  <si>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</si>
  <si>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</si>
  <si>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</si>
  <si>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</si>
  <si>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</si>
  <si>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</si>
  <si>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</si>
  <si>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</si>
  <si>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</si>
  <si>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</si>
  <si>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</si>
  <si>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</si>
  <si>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</si>
  <si>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</si>
  <si>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</si>
  <si>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</si>
  <si>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</si>
  <si>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</si>
  <si>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</si>
  <si>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</si>
  <si>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</si>
  <si>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</si>
  <si>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</si>
  <si>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</si>
  <si>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</si>
  <si>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</si>
  <si>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</si>
  <si>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</si>
  <si>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</si>
  <si>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</si>
  <si>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</si>
  <si>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</si>
  <si>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</si>
  <si>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</si>
  <si>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</si>
  <si>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</si>
  <si>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</si>
  <si>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</si>
  <si>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</si>
  <si>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</si>
  <si>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</si>
  <si>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</si>
  <si>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</si>
  <si>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</si>
  <si>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</si>
  <si>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</si>
  <si>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</si>
  <si>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</si>
  <si>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</si>
  <si>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</si>
  <si>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</si>
  <si>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</si>
  <si>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</si>
  <si>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</si>
  <si>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</si>
  <si>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</si>
  <si>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</si>
  <si>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</si>
  <si>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</si>
  <si>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</si>
  <si>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</si>
  <si>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</si>
  <si>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</si>
  <si>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</si>
  <si>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</si>
  <si>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</si>
  <si>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</si>
  <si>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</si>
  <si>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</si>
  <si>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</si>
  <si>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</si>
  <si>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</si>
  <si>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</si>
  <si>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</si>
  <si>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</si>
  <si>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</si>
  <si>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</si>
  <si>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</si>
  <si>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</si>
  <si>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</si>
  <si>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</si>
  <si>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</si>
  <si>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</si>
  <si>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</si>
  <si>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</si>
  <si>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</si>
  <si>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</si>
  <si>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</si>
  <si>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</si>
  <si>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</si>
  <si>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</si>
  <si>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</si>
  <si>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</si>
  <si>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</si>
  <si>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</si>
  <si>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</si>
  <si>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</si>
  <si>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</si>
  <si>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</si>
  <si>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</si>
  <si>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</si>
  <si>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</si>
  <si>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</si>
  <si>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</si>
  <si>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</si>
  <si>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</si>
  <si>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</si>
  <si>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</si>
  <si>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</si>
  <si>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</si>
  <si>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</si>
  <si>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</si>
  <si>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</si>
  <si>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</si>
  <si>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</si>
  <si>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</si>
  <si>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</si>
  <si>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</si>
  <si>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</si>
  <si>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</si>
  <si>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</si>
  <si>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</si>
  <si>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</si>
  <si>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</si>
  <si>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</si>
  <si>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</si>
  <si>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</si>
  <si>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</si>
  <si>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</si>
  <si>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</si>
  <si>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</si>
  <si>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</si>
  <si>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</si>
  <si>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</si>
  <si>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</si>
  <si>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</si>
  <si>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</si>
  <si>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</si>
  <si>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</si>
  <si>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</si>
  <si>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</si>
  <si>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</si>
  <si>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</si>
  <si>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</si>
  <si>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</si>
  <si>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</si>
  <si>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</si>
  <si>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</si>
  <si>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</si>
  <si>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</si>
  <si>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</si>
  <si>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</si>
  <si>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</si>
  <si>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</si>
  <si>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</si>
  <si>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</si>
  <si>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</si>
  <si>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</si>
  <si>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</si>
  <si>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</si>
  <si>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</si>
  <si>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</si>
  <si>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</si>
  <si>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</si>
  <si>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</si>
  <si>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</si>
  <si>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</si>
  <si>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</si>
  <si>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</si>
  <si>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</si>
  <si>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</si>
  <si>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</si>
  <si>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</si>
  <si>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</si>
  <si>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</si>
  <si>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</si>
  <si>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</si>
  <si>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</si>
  <si>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</si>
  <si>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</si>
  <si>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</si>
  <si>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</si>
  <si>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</si>
  <si>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</si>
  <si>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</si>
  <si>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</si>
  <si>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</si>
  <si>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</si>
  <si>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</si>
  <si>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</si>
  <si>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</si>
  <si>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</si>
  <si>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</si>
  <si>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</si>
  <si>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</si>
  <si>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</si>
  <si>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</si>
  <si>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</si>
  <si>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</si>
  <si>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</si>
  <si>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</si>
  <si>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</si>
  <si>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</si>
  <si>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</si>
  <si>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</si>
  <si>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</si>
  <si>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</si>
  <si>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</si>
  <si>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</si>
  <si>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</si>
  <si>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</si>
  <si>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</si>
  <si>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</si>
  <si>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</si>
  <si>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</si>
  <si>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</si>
  <si>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</si>
  <si>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</si>
  <si>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</si>
  <si>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</si>
  <si>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</si>
  <si>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</si>
  <si>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</si>
  <si>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</si>
  <si>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</si>
  <si>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</si>
  <si>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</si>
  <si>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</si>
  <si>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</si>
  <si>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</si>
  <si>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</si>
  <si>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</si>
  <si>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</si>
  <si>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</si>
  <si>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</si>
  <si>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</si>
  <si>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</si>
  <si>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</si>
  <si>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</si>
  <si>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</si>
  <si>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</si>
  <si>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</si>
  <si>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</si>
  <si>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</si>
  <si>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</si>
  <si>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</si>
  <si>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</si>
  <si>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</si>
  <si>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</si>
  <si>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</si>
  <si>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</si>
  <si>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</si>
  <si>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</si>
  <si>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</si>
  <si>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</si>
  <si>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</si>
  <si>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</si>
  <si>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</si>
  <si>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</si>
  <si>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</si>
  <si>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</si>
  <si>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</si>
  <si>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</si>
  <si>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</si>
  <si>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</si>
  <si>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</si>
  <si>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</si>
  <si>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</si>
  <si>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</si>
  <si>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</si>
  <si>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</si>
  <si>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</si>
  <si>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</si>
  <si>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</si>
  <si>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</si>
  <si>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</si>
  <si>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</si>
  <si>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</si>
  <si>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</si>
  <si>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</si>
  <si>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</si>
  <si>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</si>
  <si>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</si>
  <si>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</si>
  <si>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</si>
  <si>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</si>
  <si>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</si>
  <si>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</si>
  <si>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</si>
  <si>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</si>
  <si>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</si>
  <si>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</si>
  <si>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</si>
  <si>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</si>
  <si>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</si>
  <si>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</si>
  <si>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</si>
  <si>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</si>
  <si>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</si>
  <si>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</si>
  <si>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</si>
  <si>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</si>
  <si>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</si>
  <si>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</si>
  <si>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</si>
  <si>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</si>
  <si>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</si>
  <si>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</si>
  <si>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</si>
  <si>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</si>
  <si>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</si>
  <si>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</si>
  <si>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</si>
  <si>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</si>
  <si>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</si>
  <si>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</si>
  <si>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</si>
  <si>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</si>
  <si>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</si>
  <si>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</si>
  <si>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</si>
  <si>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</si>
  <si>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</si>
  <si>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</si>
  <si>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</si>
  <si>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</si>
  <si>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</si>
  <si>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</si>
  <si>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</si>
  <si>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</si>
  <si>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</si>
  <si>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</si>
  <si>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</si>
  <si>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</si>
  <si>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</si>
  <si>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</si>
  <si>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</si>
  <si>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</si>
  <si>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</si>
  <si>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</si>
  <si>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</si>
  <si>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</si>
  <si>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</si>
  <si>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</si>
  <si>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</si>
  <si>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</si>
  <si>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</si>
  <si>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</si>
  <si>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</si>
  <si>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</si>
  <si>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</si>
  <si>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</si>
  <si>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</si>
  <si>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</si>
  <si>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</si>
  <si>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</si>
  <si>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</si>
  <si>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</si>
  <si>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</si>
  <si>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</si>
  <si>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</si>
  <si>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</si>
  <si>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</si>
  <si>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</si>
  <si>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</si>
  <si>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</si>
  <si>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</si>
  <si>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</si>
  <si>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</si>
  <si>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</si>
  <si>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</si>
  <si>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</si>
  <si>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</si>
  <si>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</si>
  <si>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</si>
  <si>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</si>
  <si>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</si>
  <si>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</si>
  <si>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</si>
  <si>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</si>
  <si>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</si>
  <si>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</si>
  <si>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</si>
  <si>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</si>
  <si>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</si>
  <si>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</si>
  <si>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</si>
  <si>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</si>
  <si>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</si>
  <si>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</si>
  <si>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</si>
  <si>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</si>
  <si>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</si>
  <si>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</si>
  <si>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</si>
  <si>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</si>
  <si>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</si>
  <si>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</si>
  <si>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</si>
  <si>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</si>
  <si>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</si>
  <si>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</si>
  <si>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</si>
  <si>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</si>
  <si>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</si>
  <si>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</si>
  <si>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</si>
  <si>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</si>
  <si>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</si>
  <si>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</si>
  <si>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</si>
  <si>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</si>
  <si>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</si>
  <si>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</si>
  <si>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</si>
  <si>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</si>
  <si>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</si>
  <si>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</si>
  <si>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</si>
  <si>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</si>
  <si>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</si>
  <si>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</si>
  <si>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</si>
  <si>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</si>
  <si>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</si>
  <si>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</si>
  <si>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</si>
  <si>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</si>
  <si>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</si>
  <si>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</si>
  <si>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</si>
  <si>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</si>
  <si>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</si>
  <si>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</si>
  <si>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</si>
  <si>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</si>
  <si>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</si>
  <si>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</si>
  <si>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</si>
  <si>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</si>
  <si>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</si>
  <si>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</si>
  <si>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</si>
  <si>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</si>
  <si>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</si>
  <si>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</si>
  <si>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</si>
  <si>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</si>
  <si>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</si>
  <si>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</si>
  <si>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</si>
  <si>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</si>
  <si>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</si>
  <si>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</si>
  <si>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</si>
  <si>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</si>
  <si>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</si>
  <si>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</si>
  <si>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</si>
  <si>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</si>
  <si>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</si>
  <si>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</si>
  <si>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</si>
  <si>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</si>
  <si>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</si>
  <si>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</si>
  <si>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</si>
  <si>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</si>
  <si>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</si>
  <si>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</si>
  <si>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</si>
  <si>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</si>
  <si>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</si>
  <si>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</si>
  <si>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</si>
  <si>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</si>
  <si>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</si>
  <si>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</si>
  <si>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</si>
  <si>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</si>
  <si>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</si>
  <si>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</si>
  <si>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</si>
  <si>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</si>
  <si>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</si>
  <si>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</si>
  <si>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</si>
  <si>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</si>
  <si>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</si>
  <si>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</si>
  <si>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</si>
  <si>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</si>
  <si>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</si>
  <si>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</si>
  <si>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</si>
  <si>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</si>
  <si>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</si>
  <si>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</si>
  <si>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</si>
  <si>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</si>
  <si>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</si>
  <si>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</si>
  <si>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</si>
  <si>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</si>
  <si>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</si>
  <si>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</si>
  <si>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</si>
  <si>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</si>
  <si>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</si>
  <si>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</si>
  <si>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</si>
  <si>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</si>
  <si>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</si>
  <si>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</si>
  <si>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</si>
  <si>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</si>
  <si>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</si>
  <si>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</si>
  <si>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</si>
  <si>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</si>
  <si>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</si>
  <si>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</si>
  <si>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</si>
  <si>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</si>
  <si>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</si>
  <si>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</si>
  <si>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</si>
  <si>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</si>
  <si>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</si>
  <si>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</si>
  <si>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</si>
  <si>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</si>
  <si>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</si>
  <si>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</si>
  <si>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</si>
  <si>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</si>
  <si>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</si>
  <si>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</si>
  <si>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</si>
  <si>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</si>
  <si>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</si>
  <si>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</si>
  <si>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</si>
  <si>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</si>
  <si>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</si>
  <si>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</si>
  <si>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</si>
  <si>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</si>
  <si>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</si>
  <si>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</si>
  <si>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</si>
  <si>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</si>
  <si>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</si>
  <si>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</si>
  <si>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</si>
  <si>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</si>
  <si>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</si>
  <si>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</si>
  <si>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</si>
  <si>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</si>
  <si>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</si>
  <si>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</si>
  <si>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</si>
  <si>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</si>
  <si>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</si>
  <si>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</si>
  <si>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</si>
  <si>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</si>
  <si>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</si>
  <si>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</si>
  <si>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</si>
  <si>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</si>
  <si>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</si>
  <si>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</si>
  <si>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</si>
  <si>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</si>
  <si>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</si>
  <si>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</si>
  <si>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</si>
  <si>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</si>
  <si>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</si>
  <si>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</si>
  <si>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</si>
  <si>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</si>
  <si>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</si>
  <si>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</si>
  <si>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</si>
  <si>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</si>
  <si>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</si>
  <si>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</si>
  <si>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</si>
  <si>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</si>
  <si>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</si>
  <si>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</si>
  <si>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</si>
  <si>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</si>
  <si>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</si>
  <si>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</si>
  <si>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</si>
  <si>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</si>
  <si>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</si>
  <si>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</si>
  <si>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</si>
  <si>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</si>
  <si>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</si>
  <si>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</si>
  <si>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</si>
  <si>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</si>
  <si>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</si>
  <si>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</si>
  <si>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</si>
  <si>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</si>
  <si>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</si>
  <si>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</si>
  <si>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</si>
  <si>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</si>
  <si>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</si>
  <si>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</si>
  <si>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</si>
  <si>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</si>
  <si>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</si>
  <si>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</si>
  <si>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</si>
  <si>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</si>
  <si>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</si>
  <si>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</si>
  <si>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</si>
  <si>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</si>
  <si>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</si>
  <si>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</si>
  <si>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</si>
  <si>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</si>
  <si>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</si>
  <si>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</si>
  <si>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</si>
  <si>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</si>
  <si>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</si>
  <si>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</si>
  <si>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</si>
  <si>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</si>
  <si>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</si>
  <si>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</si>
  <si>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</si>
  <si>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</si>
  <si>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</si>
  <si>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</si>
  <si>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</si>
  <si>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</si>
  <si>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</si>
  <si>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</si>
  <si>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</si>
  <si>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</si>
  <si>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</si>
  <si>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</si>
  <si>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</si>
  <si>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</si>
  <si>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</si>
  <si>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</si>
  <si>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</si>
  <si>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</si>
  <si>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</si>
  <si>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</si>
  <si>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</si>
  <si>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</si>
  <si>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</si>
  <si>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</si>
  <si>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</si>
  <si>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</si>
  <si>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</si>
  <si>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</si>
  <si>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</si>
  <si>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</si>
  <si>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</si>
  <si>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</si>
  <si>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</si>
  <si>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</si>
  <si>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</si>
  <si>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</si>
  <si>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</si>
  <si>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</si>
  <si>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</si>
  <si>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</si>
  <si>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</si>
  <si>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</si>
  <si>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</si>
  <si>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</si>
  <si>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</si>
  <si>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</si>
  <si>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</si>
  <si>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</si>
  <si>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</si>
  <si>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</si>
  <si>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</si>
  <si>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</si>
  <si>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</si>
  <si>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</si>
  <si>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</si>
  <si>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</si>
  <si>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</si>
  <si>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</si>
  <si>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</si>
  <si>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</si>
  <si>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</si>
  <si>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</si>
  <si>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</si>
  <si>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</si>
  <si>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</si>
  <si>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</si>
  <si>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</si>
  <si>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</si>
  <si>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</si>
  <si>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</si>
  <si>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</si>
  <si>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</si>
  <si>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</si>
  <si>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</si>
  <si>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</si>
  <si>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</si>
  <si>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</si>
  <si>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</si>
  <si>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</si>
  <si>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</si>
  <si>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</si>
  <si>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</si>
  <si>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</si>
  <si>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</si>
  <si>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</si>
  <si>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</si>
  <si>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</si>
  <si>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</si>
  <si>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</si>
  <si>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</si>
  <si>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</si>
  <si>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</si>
  <si>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</si>
  <si>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</si>
  <si>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</si>
  <si>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</si>
  <si>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</si>
  <si>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</si>
  <si>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</si>
  <si>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</si>
  <si>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</si>
  <si>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</si>
  <si>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</si>
  <si>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</si>
  <si>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</si>
  <si>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</si>
  <si>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</si>
  <si>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</si>
  <si>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</si>
  <si>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</si>
  <si>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</si>
  <si>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</si>
  <si>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</si>
  <si>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</si>
  <si>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</si>
  <si>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</si>
  <si>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</si>
  <si>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</si>
  <si>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</si>
  <si>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</si>
  <si>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</si>
  <si>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</si>
  <si>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</si>
  <si>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</si>
  <si>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</si>
  <si>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</si>
  <si>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</si>
  <si>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</si>
  <si>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</si>
  <si>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</si>
  <si>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</si>
  <si>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</si>
  <si>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</si>
  <si>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</si>
  <si>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</si>
  <si>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</si>
  <si>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</si>
  <si>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</si>
  <si>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</si>
  <si>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</si>
  <si>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</si>
  <si>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</si>
  <si>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</si>
  <si>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</si>
  <si>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</si>
  <si>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</si>
  <si>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</si>
  <si>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</si>
  <si>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</si>
  <si>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</si>
  <si>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</si>
  <si>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</si>
  <si>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</si>
  <si>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</si>
  <si>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</si>
  <si>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</si>
  <si>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</si>
  <si>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</si>
  <si>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</si>
  <si>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</si>
  <si>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</si>
  <si>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</si>
  <si>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</si>
  <si>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</si>
  <si>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</si>
  <si>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</si>
  <si>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</si>
  <si>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</si>
  <si>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</si>
  <si>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</si>
  <si>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</si>
  <si>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</si>
  <si>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</si>
  <si>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</si>
  <si>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</si>
  <si>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</si>
  <si>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</si>
  <si>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</si>
  <si>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</si>
  <si>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</si>
  <si>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</si>
  <si>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</si>
  <si>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</si>
  <si>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</si>
  <si>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</si>
  <si>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</si>
  <si>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</si>
  <si>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</si>
  <si>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</si>
  <si>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</si>
  <si>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</si>
  <si>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</si>
  <si>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</si>
  <si>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</si>
  <si>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</si>
  <si>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</si>
  <si>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</si>
  <si>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</si>
  <si>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</si>
  <si>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</si>
  <si>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</si>
  <si>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</si>
  <si>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</si>
  <si>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</si>
  <si>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</si>
  <si>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</si>
  <si>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</si>
  <si>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</si>
  <si>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</si>
  <si>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</si>
  <si>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</si>
  <si>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</si>
  <si>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</si>
  <si>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</si>
  <si>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</si>
  <si>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</si>
  <si>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</si>
  <si>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</si>
  <si>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</si>
  <si>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</si>
  <si>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</si>
  <si>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</si>
  <si>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</si>
  <si>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</si>
  <si>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</si>
  <si>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</si>
  <si>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</si>
  <si>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</si>
  <si>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</si>
  <si>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</si>
  <si>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</si>
  <si>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</si>
  <si>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</si>
  <si>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</si>
  <si>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</si>
  <si>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</si>
  <si>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</si>
  <si>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</si>
  <si>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</si>
  <si>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</si>
  <si>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</si>
  <si>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</si>
  <si>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</si>
  <si>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</si>
  <si>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</si>
  <si>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</si>
  <si>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</si>
  <si>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</si>
  <si>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</si>
  <si>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</si>
  <si>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</si>
  <si>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</si>
  <si>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</si>
  <si>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</si>
  <si>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</si>
  <si>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</si>
  <si>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</si>
  <si>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</si>
  <si>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</si>
  <si>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</si>
  <si>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</si>
  <si>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</si>
  <si>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</si>
  <si>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</si>
  <si>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</si>
  <si>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</si>
  <si>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</si>
  <si>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</si>
  <si>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</si>
  <si>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</si>
  <si>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</si>
  <si>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</si>
  <si>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</si>
  <si>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</si>
  <si>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</si>
  <si>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</si>
  <si>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</si>
  <si>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</si>
  <si>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</si>
  <si>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</si>
  <si>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</si>
  <si>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</si>
  <si>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</si>
  <si>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</si>
  <si>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</si>
  <si>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</si>
  <si>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</si>
  <si>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</si>
  <si>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</si>
  <si>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</si>
  <si>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</si>
  <si>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</si>
  <si>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</si>
  <si>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</si>
  <si>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</si>
  <si>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</si>
  <si>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</si>
  <si>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</si>
  <si>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</si>
  <si>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</si>
  <si>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</si>
  <si>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</si>
  <si>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</si>
  <si>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</si>
  <si>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</si>
  <si>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</si>
  <si>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</si>
  <si>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</si>
  <si>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</si>
  <si>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</si>
  <si>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</si>
  <si>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</si>
  <si>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</si>
  <si>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</si>
  <si>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</si>
  <si>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</si>
  <si>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</si>
  <si>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</si>
  <si>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</si>
  <si>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</si>
  <si>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</si>
  <si>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</si>
  <si>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</si>
  <si>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</si>
  <si>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</si>
  <si>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</si>
  <si>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</si>
  <si>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</si>
  <si>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</si>
  <si>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</si>
  <si>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</si>
  <si>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</si>
  <si>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</si>
  <si>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</si>
  <si>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</si>
  <si>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</si>
  <si>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</si>
  <si>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</si>
  <si>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</si>
  <si>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</si>
  <si>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</si>
  <si>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</si>
  <si>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</si>
  <si>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</si>
  <si>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</si>
  <si>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</si>
  <si>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</si>
  <si>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</si>
  <si>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</si>
  <si>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</si>
  <si>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</si>
  <si>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</si>
  <si>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</si>
  <si>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</si>
  <si>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</si>
  <si>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</si>
  <si>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</si>
  <si>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</si>
  <si>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</si>
  <si>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</si>
  <si>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</si>
  <si>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</si>
  <si>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</si>
  <si>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</si>
  <si>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</si>
  <si>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</si>
  <si>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</si>
  <si>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</si>
  <si>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</si>
  <si>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</si>
  <si>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</si>
  <si>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</si>
  <si>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</si>
  <si>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</si>
  <si>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</si>
  <si>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</si>
  <si>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</si>
  <si>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</si>
  <si>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</si>
  <si>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</si>
  <si>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</si>
  <si>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</si>
  <si>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</si>
  <si>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</si>
  <si>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</si>
  <si>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</si>
  <si>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</si>
  <si>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</si>
  <si>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</si>
  <si>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</si>
  <si>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</si>
  <si>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</si>
  <si>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</si>
  <si>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</si>
  <si>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</si>
  <si>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</si>
  <si>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</si>
  <si>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</si>
  <si>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</si>
  <si>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</si>
  <si>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</si>
  <si>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</si>
  <si>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</si>
  <si>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</si>
  <si>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</si>
  <si>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</si>
  <si>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</si>
  <si>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</si>
  <si>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</si>
  <si>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</si>
  <si>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</si>
  <si>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</si>
  <si>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</si>
  <si>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</si>
  <si>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</si>
  <si>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</si>
  <si>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</si>
  <si>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</si>
  <si>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</si>
  <si>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</si>
  <si>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</si>
  <si>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</si>
  <si>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</si>
  <si>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</si>
  <si>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</si>
  <si>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</si>
  <si>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</si>
  <si>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</si>
  <si>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</si>
  <si>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</si>
  <si>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</si>
  <si>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</si>
  <si>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</si>
  <si>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</si>
  <si>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</si>
  <si>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</si>
  <si>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</si>
  <si>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</si>
  <si>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</si>
  <si>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</si>
  <si>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</si>
  <si>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</si>
  <si>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</si>
  <si>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</si>
  <si>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</si>
  <si>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</si>
  <si>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</si>
  <si>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</si>
  <si>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</si>
  <si>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</si>
  <si>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</si>
  <si>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</si>
  <si>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</si>
  <si>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</si>
  <si>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</si>
  <si>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</si>
  <si>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</si>
  <si>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</si>
  <si>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</si>
  <si>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</si>
  <si>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</si>
  <si>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</si>
  <si>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</si>
  <si>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</si>
  <si>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</si>
  <si>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</si>
  <si>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</si>
  <si>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</si>
  <si>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</si>
  <si>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</si>
  <si>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</si>
  <si>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</si>
  <si>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</si>
  <si>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</si>
  <si>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</si>
  <si>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</si>
  <si>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</si>
  <si>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</si>
  <si>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</si>
  <si>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</si>
  <si>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</si>
  <si>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</si>
  <si>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</si>
  <si>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</si>
  <si>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</si>
  <si>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</si>
  <si>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</si>
  <si>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</si>
  <si>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</si>
  <si>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</si>
  <si>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</si>
  <si>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</si>
  <si>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</si>
  <si>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</si>
  <si>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</si>
  <si>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</si>
  <si>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</si>
  <si>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</si>
  <si>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</si>
  <si>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</si>
  <si>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</si>
  <si>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</si>
  <si>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</si>
  <si>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</si>
  <si>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</si>
  <si>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</si>
  <si>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</si>
  <si>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</si>
  <si>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</si>
  <si>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</si>
  <si>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</si>
  <si>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</si>
  <si>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</si>
  <si>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</si>
  <si>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</si>
  <si>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</si>
  <si>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</si>
  <si>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</si>
  <si>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</si>
  <si>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</si>
  <si>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</si>
  <si>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</si>
  <si>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</si>
  <si>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</si>
  <si>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</si>
  <si>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</si>
  <si>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</si>
  <si>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</si>
  <si>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</si>
  <si>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</si>
  <si>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</si>
  <si>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</si>
  <si>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</si>
  <si>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</si>
  <si>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</si>
  <si>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</si>
  <si>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</si>
  <si>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</si>
  <si>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</si>
  <si>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</si>
  <si>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</si>
  <si>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</si>
  <si>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</si>
  <si>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</si>
  <si>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</si>
  <si>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</si>
  <si>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</si>
  <si>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</si>
  <si>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</si>
  <si>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</si>
  <si>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</si>
  <si>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</si>
  <si>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</si>
  <si>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</si>
  <si>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</si>
  <si>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</si>
  <si>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</si>
  <si>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</si>
  <si>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</si>
  <si>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</si>
  <si>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</si>
  <si>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</si>
  <si>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</si>
  <si>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</si>
  <si>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</si>
  <si>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</si>
  <si>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</si>
  <si>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</si>
  <si>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</si>
  <si>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</si>
  <si>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</si>
  <si>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</si>
  <si>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</si>
  <si>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</si>
  <si>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</si>
  <si>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</si>
  <si>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</si>
  <si>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</si>
  <si>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</si>
  <si>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</si>
  <si>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</si>
  <si>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</si>
  <si>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</si>
  <si>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</si>
  <si>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</si>
  <si>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</si>
  <si>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</si>
  <si>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</si>
  <si>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</si>
  <si>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</si>
  <si>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</si>
  <si>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</si>
  <si>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</si>
  <si>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</si>
  <si>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</si>
  <si>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</si>
  <si>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</si>
  <si>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</si>
  <si>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</si>
  <si>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</si>
  <si>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</si>
  <si>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</si>
  <si>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</si>
  <si>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</si>
  <si>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</si>
  <si>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</si>
  <si>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</si>
  <si>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</si>
  <si>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</si>
  <si>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</si>
  <si>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</si>
  <si>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</si>
  <si>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</si>
  <si>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</si>
  <si>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</si>
  <si>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</si>
  <si>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</si>
  <si>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</si>
  <si>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</si>
  <si>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</si>
  <si>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</si>
  <si>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</si>
  <si>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</si>
  <si>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</si>
  <si>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</si>
  <si>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</si>
  <si>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</si>
  <si>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</si>
  <si>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</si>
  <si>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</si>
  <si>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</si>
  <si>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</si>
  <si>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</si>
  <si>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</si>
  <si>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</si>
  <si>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</si>
  <si>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</si>
  <si>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</si>
  <si>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</si>
  <si>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</si>
  <si>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</si>
  <si>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</si>
  <si>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</si>
  <si>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</si>
  <si>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</si>
  <si>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</si>
  <si>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</si>
  <si>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</si>
  <si>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</si>
  <si>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</si>
  <si>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</si>
  <si>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</si>
  <si>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</si>
  <si>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</si>
  <si>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</si>
  <si>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</si>
  <si>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</si>
  <si>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</si>
  <si>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</si>
  <si>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</si>
  <si>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</si>
  <si>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</si>
  <si>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</si>
  <si>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</si>
  <si>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</si>
  <si>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</si>
  <si>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</si>
  <si>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</si>
  <si>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</si>
  <si>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</si>
  <si>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</si>
  <si>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</si>
  <si>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</si>
  <si>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</si>
  <si>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</si>
  <si>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</si>
  <si>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</si>
  <si>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</si>
  <si>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</si>
  <si>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</si>
  <si>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</si>
  <si>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</si>
  <si>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</si>
  <si>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</si>
  <si>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</si>
  <si>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</si>
  <si>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</si>
  <si>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</si>
  <si>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</si>
  <si>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</si>
  <si>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</si>
  <si>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</si>
  <si>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</si>
  <si>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</si>
  <si>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</si>
  <si>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</si>
  <si>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</si>
  <si>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</si>
  <si>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</si>
  <si>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</si>
  <si>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</si>
  <si>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</si>
  <si>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</si>
  <si>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</si>
  <si>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</si>
  <si>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</si>
  <si>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</si>
  <si>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</si>
  <si>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</si>
  <si>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</si>
  <si>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</si>
  <si>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</si>
  <si>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</si>
  <si>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</si>
  <si>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</si>
  <si>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</si>
  <si>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</si>
  <si>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</si>
  <si>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</si>
  <si>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</si>
  <si>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</si>
  <si>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</si>
  <si>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</si>
  <si>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</si>
  <si>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</si>
  <si>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</si>
  <si>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</si>
  <si>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</si>
  <si>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</si>
  <si>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</si>
  <si>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</si>
  <si>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</si>
  <si>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</si>
  <si>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</si>
  <si>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</si>
  <si>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</si>
  <si>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</si>
  <si>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</si>
  <si>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</si>
  <si>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</si>
  <si>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</si>
  <si>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</si>
  <si>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</si>
  <si>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</si>
  <si>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</si>
  <si>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</si>
  <si>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</si>
  <si>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</si>
  <si>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</si>
  <si>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</si>
  <si>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</si>
  <si>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</si>
  <si>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</si>
  <si>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</si>
  <si>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</si>
  <si>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</si>
  <si>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</si>
  <si>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</si>
  <si>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</si>
  <si>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</si>
  <si>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</si>
  <si>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</si>
  <si>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</si>
  <si>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</si>
  <si>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</si>
  <si>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</si>
  <si>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</si>
  <si>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</si>
  <si>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</si>
  <si>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</si>
  <si>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</si>
  <si>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</si>
  <si>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</si>
  <si>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</si>
  <si>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</si>
  <si>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</si>
  <si>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</si>
  <si>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</si>
  <si>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</si>
  <si>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</si>
  <si>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</si>
  <si>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</si>
  <si>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</si>
  <si>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</si>
  <si>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</si>
  <si>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</si>
  <si>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</si>
  <si>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</si>
  <si>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</si>
  <si>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</si>
  <si>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</si>
  <si>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</si>
  <si>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</si>
  <si>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</si>
  <si>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</si>
  <si>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</si>
  <si>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</si>
  <si>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</si>
  <si>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</si>
  <si>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</si>
  <si>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</si>
  <si>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</si>
  <si>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</si>
  <si>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</si>
  <si>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</si>
  <si>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</si>
  <si>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</si>
  <si>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</si>
  <si>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</si>
  <si>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</si>
  <si>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</si>
  <si>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</si>
  <si>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</si>
  <si>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</si>
  <si>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</si>
  <si>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</si>
  <si>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</si>
  <si>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</si>
  <si>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</si>
  <si>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</si>
  <si>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</si>
  <si>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</si>
  <si>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</si>
  <si>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</si>
  <si>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</si>
  <si>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</si>
  <si>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</si>
  <si>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</si>
  <si>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</si>
  <si>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</si>
  <si>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</si>
  <si>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</si>
  <si>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</si>
  <si>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</si>
  <si>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</si>
  <si>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</si>
  <si>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</si>
  <si>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</si>
  <si>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</si>
  <si>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</si>
  <si>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</si>
  <si>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</si>
  <si>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</si>
  <si>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</si>
  <si>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</si>
  <si>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</si>
  <si>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</si>
  <si>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</si>
  <si>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</si>
  <si>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</si>
  <si>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</si>
  <si>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</si>
  <si>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</si>
  <si>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</si>
  <si>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</si>
  <si>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</si>
  <si>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</si>
  <si>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</si>
  <si>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</si>
  <si>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</si>
  <si>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</si>
  <si>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</si>
  <si>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</si>
  <si>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</si>
  <si>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</si>
  <si>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</si>
  <si>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</si>
  <si>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</si>
  <si>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</si>
  <si>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</si>
  <si>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</si>
  <si>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</si>
  <si>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</si>
  <si>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</si>
  <si>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</si>
  <si>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</si>
  <si>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</si>
  <si>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</si>
  <si>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</si>
  <si>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</si>
  <si>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</si>
  <si>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</si>
  <si>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</si>
  <si>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</si>
  <si>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</si>
  <si>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</si>
  <si>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</si>
  <si>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</si>
  <si>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</si>
  <si>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</si>
  <si>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</si>
  <si>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</si>
  <si>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</si>
  <si>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</si>
  <si>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</si>
  <si>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</si>
  <si>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</si>
  <si>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</si>
  <si>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</si>
  <si>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</si>
  <si>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</si>
  <si>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</si>
  <si>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</si>
  <si>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</si>
  <si>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</si>
  <si>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</si>
  <si>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</si>
  <si>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</si>
  <si>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</si>
  <si>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</si>
  <si>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</si>
  <si>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</si>
  <si>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</si>
  <si>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</si>
  <si>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</si>
  <si>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</si>
  <si>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</si>
  <si>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</si>
  <si>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</si>
  <si>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</si>
  <si>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</si>
  <si>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</si>
  <si>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</si>
  <si>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</si>
  <si>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</si>
  <si>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</si>
  <si>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</si>
  <si>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</si>
  <si>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</si>
  <si>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</si>
  <si>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</si>
  <si>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</si>
  <si>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</si>
  <si>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</si>
  <si>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</si>
  <si>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</si>
  <si>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</si>
  <si>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</si>
  <si>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</si>
  <si>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</si>
  <si>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</si>
  <si>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</si>
  <si>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</si>
  <si>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</si>
  <si>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</si>
  <si>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</si>
  <si>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</si>
  <si>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</si>
  <si>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</si>
  <si>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</si>
  <si>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</si>
  <si>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</si>
  <si>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</si>
  <si>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</si>
  <si>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</si>
  <si>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</si>
  <si>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</si>
  <si>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</si>
  <si>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</si>
  <si>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</si>
  <si>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</si>
  <si>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</si>
  <si>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</si>
  <si>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</si>
  <si>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</si>
  <si>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</si>
  <si>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</si>
  <si>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</si>
  <si>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</si>
  <si>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</si>
  <si>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</si>
  <si>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</si>
  <si>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</si>
  <si>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</si>
  <si>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</si>
  <si>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</si>
  <si>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</si>
  <si>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</si>
  <si>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</si>
  <si>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</si>
  <si>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</si>
  <si>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</si>
  <si>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</si>
  <si>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</si>
  <si>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</si>
  <si>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</si>
  <si>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</si>
  <si>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</si>
  <si>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</si>
  <si>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</si>
  <si>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</si>
  <si>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</si>
  <si>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</si>
  <si>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</si>
  <si>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</si>
  <si>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</si>
  <si>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</si>
  <si>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</si>
  <si>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</si>
  <si>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</si>
  <si>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</si>
  <si>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</si>
  <si>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</si>
  <si>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</si>
  <si>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</si>
  <si>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</si>
  <si>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</si>
  <si>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</si>
  <si>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</si>
  <si>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</si>
  <si>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</si>
  <si>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</si>
  <si>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</si>
  <si>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</si>
  <si>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</si>
  <si>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</si>
  <si>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</si>
  <si>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</si>
  <si>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</si>
  <si>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</si>
  <si>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</si>
  <si>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</si>
  <si>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</si>
  <si>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</si>
  <si>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</si>
  <si>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</si>
  <si>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</si>
  <si>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</si>
  <si>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</si>
  <si>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</si>
  <si>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</si>
  <si>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</si>
  <si>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</si>
  <si>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</si>
  <si>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</si>
  <si>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</si>
  <si>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</si>
  <si>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</si>
  <si>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</si>
  <si>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</si>
  <si>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</si>
  <si>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</si>
  <si>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</si>
  <si>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</si>
  <si>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</si>
  <si>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</si>
  <si>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</si>
  <si>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</si>
  <si>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</si>
  <si>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</si>
  <si>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</si>
  <si>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</si>
  <si>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</si>
  <si>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</si>
  <si>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</si>
  <si>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</si>
  <si>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</si>
  <si>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</si>
  <si>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</si>
  <si>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</si>
  <si>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</si>
  <si>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</si>
  <si>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</si>
  <si>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</si>
  <si>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</si>
  <si>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</si>
  <si>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</si>
  <si>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</si>
  <si>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</si>
  <si>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</si>
  <si>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</si>
  <si>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</si>
  <si>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</si>
  <si>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</si>
  <si>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</si>
  <si>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</si>
  <si>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</si>
  <si>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</si>
  <si>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</si>
  <si>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</si>
  <si>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</si>
  <si>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</si>
  <si>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</si>
  <si>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</si>
  <si>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</si>
  <si>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</si>
  <si>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</si>
  <si>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</si>
  <si>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</si>
  <si>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</si>
  <si>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</si>
  <si>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</si>
  <si>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</si>
  <si>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</si>
  <si>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</si>
  <si>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</si>
  <si>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</si>
  <si>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</si>
  <si>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</si>
  <si>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</si>
  <si>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</si>
  <si>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</si>
  <si>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</si>
  <si>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</si>
  <si>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</si>
  <si>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</si>
  <si>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</si>
  <si>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</si>
  <si>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</si>
  <si>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</si>
  <si>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</si>
  <si>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</si>
  <si>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</si>
  <si>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</si>
  <si>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</si>
  <si>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</si>
  <si>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</si>
  <si>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</si>
  <si>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</si>
  <si>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</si>
  <si>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</si>
  <si>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</si>
  <si>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</si>
  <si>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</si>
  <si>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</si>
  <si>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</si>
  <si>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</si>
  <si>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</si>
  <si>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</si>
  <si>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</si>
  <si>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</si>
  <si>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</si>
  <si>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</si>
  <si>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</si>
  <si>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</si>
  <si>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</si>
  <si>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</si>
  <si>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</si>
  <si>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</si>
  <si>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</si>
  <si>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</si>
  <si>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</si>
  <si>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</si>
  <si>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</si>
  <si>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</si>
  <si>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</si>
  <si>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</si>
  <si>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</si>
  <si>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</si>
  <si>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</si>
  <si>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</si>
  <si>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</si>
  <si>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</si>
  <si>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</si>
  <si>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</si>
  <si>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</si>
  <si>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</si>
  <si>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</si>
  <si>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</si>
  <si>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</si>
  <si>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</si>
  <si>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</si>
  <si>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</si>
  <si>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</si>
  <si>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</si>
  <si>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</si>
  <si>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</si>
  <si>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</si>
  <si>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</si>
  <si>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</si>
  <si>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</si>
  <si>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</si>
  <si>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</si>
  <si>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</si>
  <si>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</si>
  <si>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</si>
  <si>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</si>
  <si>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</si>
  <si>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</si>
  <si>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</si>
  <si>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</si>
  <si>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</si>
  <si>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</si>
  <si>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</si>
  <si>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</si>
  <si>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</si>
  <si>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</si>
  <si>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</si>
  <si>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</si>
  <si>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</si>
  <si>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</si>
  <si>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</si>
  <si>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</si>
  <si>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</si>
  <si>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</si>
  <si>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</si>
  <si>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</si>
  <si>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</si>
  <si>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</si>
  <si>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</si>
  <si>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</si>
  <si>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</si>
  <si>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</si>
  <si>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</si>
  <si>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</si>
  <si>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</si>
  <si>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</si>
  <si>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</si>
  <si>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</si>
  <si>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</si>
  <si>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</si>
  <si>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</si>
  <si>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</si>
  <si>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</si>
  <si>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</si>
  <si>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</si>
  <si>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</si>
  <si>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</si>
  <si>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</si>
  <si>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</si>
  <si>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</si>
  <si>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</si>
  <si>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</si>
  <si>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</si>
  <si>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</si>
  <si>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</si>
  <si>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</si>
  <si>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</si>
  <si>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</si>
  <si>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</si>
  <si>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</si>
  <si>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</si>
  <si>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</si>
  <si>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</si>
  <si>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</si>
  <si>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</si>
  <si>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</si>
  <si>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</si>
  <si>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</si>
  <si>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</si>
  <si>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</si>
  <si>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</si>
  <si>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</si>
  <si>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</si>
  <si>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</si>
  <si>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</si>
  <si>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</si>
  <si>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</si>
  <si>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</si>
  <si>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</si>
  <si>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</si>
  <si>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</si>
  <si>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</si>
  <si>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</si>
  <si>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</si>
  <si>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</si>
  <si>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</si>
  <si>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</si>
  <si>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</si>
  <si>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</si>
  <si>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</si>
  <si>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</si>
  <si>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</si>
  <si>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</si>
  <si>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</si>
  <si>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</si>
  <si>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</si>
  <si>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</si>
  <si>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</si>
  <si>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</si>
  <si>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</si>
  <si>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</si>
  <si>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</si>
  <si>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</si>
  <si>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</si>
  <si>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</si>
  <si>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</si>
  <si>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</si>
  <si>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</si>
  <si>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</si>
  <si>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</si>
  <si>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</si>
  <si>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</si>
  <si>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</si>
  <si>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</si>
  <si>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</si>
  <si>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</si>
  <si>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</si>
  <si>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</si>
  <si>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</si>
  <si>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</si>
  <si>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</si>
  <si>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</si>
  <si>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</si>
  <si>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</si>
  <si>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</si>
  <si>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</si>
  <si>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</si>
  <si>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</si>
  <si>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</si>
  <si>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</si>
  <si>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</si>
  <si>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</si>
  <si>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</si>
  <si>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</si>
  <si>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</si>
  <si>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</si>
  <si>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</si>
  <si>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</si>
  <si>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</si>
  <si>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</si>
  <si>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</si>
  <si>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</si>
  <si>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</si>
  <si>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</si>
  <si>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</si>
  <si>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</si>
  <si>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</si>
  <si>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</si>
  <si>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</si>
  <si>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</si>
  <si>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</si>
  <si>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</si>
  <si>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</si>
  <si>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</si>
  <si>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</si>
  <si>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</si>
  <si>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</si>
  <si>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</si>
  <si>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</si>
  <si>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</si>
  <si>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</si>
  <si>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</si>
  <si>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</si>
  <si>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</si>
  <si>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</si>
  <si>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</si>
  <si>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</si>
  <si>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</si>
  <si>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</si>
  <si>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</si>
  <si>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</si>
  <si>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</si>
  <si>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</si>
  <si>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</si>
  <si>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</si>
  <si>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</si>
  <si>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</si>
  <si>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</si>
  <si>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</si>
  <si>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</si>
  <si>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</si>
  <si>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</si>
  <si>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</si>
  <si>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</si>
  <si>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</si>
  <si>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</si>
  <si>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</si>
  <si>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</si>
  <si>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</si>
  <si>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</si>
  <si>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</si>
  <si>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</si>
  <si>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</si>
  <si>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</si>
  <si>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</si>
  <si>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</si>
  <si>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</si>
  <si>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</si>
  <si>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</si>
  <si>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</si>
  <si>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</si>
  <si>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</si>
  <si>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</si>
  <si>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</si>
  <si>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</si>
  <si>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</si>
  <si>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</si>
  <si>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</si>
  <si>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</si>
  <si>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</si>
  <si>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</si>
  <si>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</si>
  <si>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</si>
  <si>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</si>
  <si>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</si>
  <si>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</si>
  <si>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</si>
  <si>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</si>
  <si>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</si>
  <si>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</si>
  <si>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</si>
  <si>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</si>
  <si>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</si>
  <si>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</si>
  <si>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</si>
  <si>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</si>
  <si>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</si>
  <si>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</si>
  <si>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</si>
  <si>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</si>
  <si>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</si>
  <si>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</si>
  <si>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</si>
  <si>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</si>
  <si>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</si>
  <si>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</si>
  <si>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</si>
  <si>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</si>
  <si>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</si>
  <si>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</si>
  <si>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</si>
  <si>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</si>
  <si>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</si>
  <si>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</si>
  <si>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</si>
  <si>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</si>
  <si>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</si>
  <si>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</si>
  <si>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</si>
  <si>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</si>
  <si>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</si>
  <si>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</si>
  <si>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</si>
  <si>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</si>
  <si>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</si>
  <si>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</si>
  <si>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</si>
  <si>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</si>
  <si>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</si>
  <si>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</si>
  <si>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</si>
  <si>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</si>
  <si>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</si>
  <si>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</si>
  <si>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</si>
  <si>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</si>
  <si>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</si>
  <si>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</si>
  <si>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</si>
  <si>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</si>
  <si>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</si>
  <si>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</si>
  <si>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</si>
  <si>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</si>
  <si>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</si>
  <si>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</si>
  <si>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</si>
  <si>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</si>
  <si>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</si>
  <si>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</si>
  <si>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</si>
  <si>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</si>
  <si>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</si>
  <si>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</si>
  <si>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</si>
  <si>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</si>
  <si>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</si>
  <si>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</si>
  <si>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</si>
  <si>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</si>
  <si>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</si>
  <si>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</si>
  <si>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</si>
  <si>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</si>
  <si>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</si>
  <si>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</si>
  <si>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</si>
  <si>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</si>
  <si>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</si>
  <si>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</si>
  <si>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</si>
  <si>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</si>
  <si>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</si>
  <si>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</si>
  <si>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</si>
  <si>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</si>
  <si>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</si>
  <si>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</si>
  <si>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</si>
  <si>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</si>
  <si>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</si>
  <si>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</si>
  <si>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</si>
  <si>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</si>
  <si>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</si>
  <si>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</si>
  <si>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</si>
  <si>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</si>
  <si>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</si>
  <si>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</si>
  <si>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</si>
  <si>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</si>
  <si>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</si>
  <si>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</si>
  <si>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</si>
  <si>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</si>
  <si>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</si>
  <si>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</si>
  <si>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</si>
  <si>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</si>
  <si>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</si>
  <si>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</si>
  <si>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</si>
  <si>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</si>
  <si>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</si>
  <si>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</si>
  <si>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</si>
  <si>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</si>
  <si>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</si>
  <si>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</si>
  <si>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</si>
  <si>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</si>
  <si>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</si>
  <si>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</si>
  <si>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</si>
  <si>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</si>
  <si>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</si>
  <si>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</si>
  <si>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</si>
  <si>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</si>
  <si>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</si>
  <si>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</si>
  <si>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</si>
  <si>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</si>
  <si>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</si>
  <si>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</si>
  <si>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</si>
  <si>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</si>
  <si>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</si>
  <si>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</si>
  <si>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</si>
  <si>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</si>
  <si>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</si>
  <si>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</si>
  <si>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</si>
  <si>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</si>
  <si>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</si>
  <si>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</si>
  <si>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</si>
  <si>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</si>
  <si>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</si>
  <si>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</si>
  <si>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</si>
  <si>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</si>
  <si>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</si>
  <si>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</si>
  <si>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</si>
  <si>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</si>
  <si>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</si>
  <si>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</si>
  <si>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</si>
  <si>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</si>
  <si>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</si>
  <si>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</si>
  <si>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</si>
  <si>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</si>
  <si>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</si>
  <si>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</si>
  <si>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</si>
  <si>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</si>
  <si>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</si>
  <si>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</si>
  <si>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</si>
  <si>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</si>
  <si>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</si>
  <si>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</si>
  <si>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</si>
  <si>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</si>
  <si>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</si>
  <si>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</si>
  <si>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</si>
  <si>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</si>
  <si>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</si>
  <si>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</si>
  <si>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</si>
  <si>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</si>
  <si>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</si>
  <si>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</si>
  <si>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</si>
  <si>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</si>
  <si>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</si>
  <si>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</si>
  <si>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</si>
  <si>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</si>
  <si>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</si>
  <si>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</si>
  <si>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</si>
  <si>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</si>
  <si>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</si>
  <si>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</si>
  <si>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</si>
  <si>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</si>
  <si>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</si>
  <si>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</si>
  <si>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</si>
  <si>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</si>
  <si>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</si>
  <si>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</si>
  <si>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</si>
  <si>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</si>
  <si>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</si>
  <si>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</si>
  <si>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</si>
  <si>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</si>
  <si>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</si>
  <si>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</si>
  <si>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</si>
  <si>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</si>
  <si>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</si>
  <si>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</si>
  <si>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</si>
  <si>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</si>
  <si>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</si>
  <si>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</si>
  <si>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</si>
  <si>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</si>
  <si>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</si>
  <si>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</si>
  <si>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</si>
  <si>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</si>
  <si>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</si>
  <si>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</si>
  <si>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</si>
  <si>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</si>
  <si>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</si>
  <si>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</si>
  <si>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</si>
  <si>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</si>
  <si>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</si>
  <si>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</si>
  <si>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</si>
  <si>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</si>
  <si>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</si>
  <si>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</si>
  <si>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</si>
  <si>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</si>
  <si>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</si>
  <si>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</si>
  <si>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</si>
  <si>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</si>
  <si>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</si>
  <si>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</si>
  <si>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</si>
  <si>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</si>
  <si>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</si>
  <si>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</si>
  <si>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</si>
  <si>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</si>
  <si>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</si>
  <si>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</si>
  <si>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</si>
  <si>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</si>
  <si>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</si>
  <si>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</si>
  <si>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</si>
  <si>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</si>
  <si>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</si>
  <si>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</si>
  <si>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</si>
  <si>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</si>
  <si>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</si>
  <si>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</si>
  <si>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</si>
  <si>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</si>
  <si>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</si>
  <si>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</si>
  <si>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</si>
  <si>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</si>
  <si>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</si>
  <si>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</si>
  <si>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</si>
  <si>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</si>
  <si>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</si>
  <si>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</si>
  <si>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</si>
  <si>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</si>
  <si>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</si>
  <si>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</si>
  <si>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</si>
  <si>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</si>
  <si>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</si>
  <si>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</si>
  <si>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</si>
  <si>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</si>
  <si>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</si>
  <si>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</si>
  <si>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</si>
  <si>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</si>
  <si>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</si>
  <si>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</si>
  <si>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</si>
  <si>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</si>
  <si>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</si>
  <si>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</si>
  <si>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</si>
  <si>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</si>
  <si>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</si>
  <si>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</si>
  <si>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</si>
  <si>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</si>
  <si>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</si>
  <si>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</si>
  <si>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</si>
  <si>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</si>
  <si>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</si>
  <si>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</si>
  <si>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</si>
  <si>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</si>
  <si>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</si>
  <si>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</si>
  <si>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</si>
  <si>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</si>
  <si>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</si>
  <si>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</si>
  <si>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</si>
  <si>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</si>
  <si>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</si>
  <si>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</si>
  <si>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</si>
  <si>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</si>
  <si>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</si>
  <si>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</si>
  <si>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</si>
  <si>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</si>
  <si>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</si>
  <si>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</si>
  <si>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</si>
  <si>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</si>
  <si>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</si>
  <si>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</si>
  <si>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</si>
  <si>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</si>
  <si>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</si>
  <si>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</si>
  <si>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</si>
  <si>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</si>
  <si>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</si>
  <si>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</si>
  <si>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</si>
  <si>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</si>
  <si>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</si>
  <si>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</si>
  <si>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</si>
  <si>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</si>
  <si>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</si>
  <si>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</si>
  <si>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</si>
  <si>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</si>
  <si>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</si>
  <si>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</si>
  <si>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</si>
  <si>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</si>
  <si>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</si>
  <si>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</si>
  <si>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</si>
  <si>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</si>
  <si>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</si>
  <si>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</si>
  <si>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</si>
  <si>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</si>
  <si>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</si>
  <si>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</si>
  <si>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</si>
  <si>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</si>
  <si>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</si>
  <si>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</si>
  <si>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</si>
  <si>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</si>
  <si>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</si>
  <si>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</si>
  <si>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</si>
  <si>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</si>
  <si>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</si>
  <si>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</si>
  <si>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</si>
  <si>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</si>
  <si>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</si>
  <si>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</si>
  <si>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</si>
  <si>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</si>
  <si>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</si>
  <si>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</si>
  <si>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</si>
  <si>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</si>
  <si>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</si>
  <si>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</si>
  <si>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</si>
  <si>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</si>
  <si>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</si>
  <si>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</si>
  <si>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</si>
  <si>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</si>
  <si>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</si>
  <si>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</si>
  <si>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</si>
  <si>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</si>
  <si>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</si>
  <si>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</si>
  <si>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</si>
  <si>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</si>
  <si>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</si>
  <si>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</si>
  <si>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</si>
  <si>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</si>
  <si>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</si>
  <si>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</si>
  <si>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</si>
  <si>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</si>
  <si>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</si>
  <si>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</si>
  <si>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</si>
  <si>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</si>
  <si>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</si>
  <si>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</si>
  <si>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</si>
  <si>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</si>
  <si>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</si>
  <si>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</si>
  <si>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</si>
  <si>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</si>
  <si>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</si>
  <si>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</si>
  <si>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</si>
  <si>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</si>
  <si>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</si>
  <si>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</si>
  <si>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</si>
  <si>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</si>
  <si>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</si>
  <si>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</si>
  <si>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</si>
  <si>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</si>
  <si>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</si>
  <si>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</si>
  <si>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</si>
  <si>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</si>
  <si>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</si>
  <si>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</si>
  <si>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</si>
  <si>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</si>
  <si>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</si>
  <si>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</si>
  <si>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</si>
  <si>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</si>
  <si>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</si>
  <si>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</si>
  <si>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</si>
  <si>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</si>
  <si>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</si>
  <si>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</si>
  <si>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</si>
  <si>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</si>
  <si>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</si>
  <si>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</si>
  <si>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</si>
  <si>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</si>
  <si>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</si>
  <si>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</si>
  <si>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</si>
  <si>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</si>
  <si>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</si>
  <si>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</si>
  <si>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</si>
  <si>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</si>
  <si>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</si>
  <si>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</si>
  <si>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</si>
  <si>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</si>
  <si>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</si>
  <si>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</si>
  <si>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</si>
  <si>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</si>
  <si>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</si>
  <si>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</si>
  <si>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</si>
  <si>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</si>
  <si>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</si>
  <si>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</si>
  <si>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</si>
  <si>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</si>
  <si>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</si>
  <si>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</si>
  <si>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</si>
  <si>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</si>
  <si>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</si>
  <si>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</si>
  <si>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</si>
  <si>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</si>
  <si>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</si>
  <si>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</si>
  <si>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</si>
  <si>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</si>
  <si>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</si>
  <si>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</si>
  <si>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</si>
  <si>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</si>
  <si>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</si>
  <si>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</si>
  <si>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</si>
  <si>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</si>
  <si>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</si>
  <si>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</si>
  <si>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</si>
  <si>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</si>
  <si>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</si>
  <si>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</si>
  <si>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</si>
  <si>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</si>
  <si>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</si>
  <si>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</si>
  <si>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</si>
  <si>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</si>
  <si>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</si>
  <si>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</si>
  <si>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</si>
  <si>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</si>
  <si>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</si>
  <si>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</si>
  <si>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</si>
  <si>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</si>
  <si>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</si>
  <si>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</si>
  <si>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</si>
  <si>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</si>
  <si>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</si>
  <si>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</si>
  <si>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</si>
  <si>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</si>
  <si>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</si>
  <si>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</si>
  <si>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</si>
  <si>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</si>
  <si>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</si>
  <si>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</si>
  <si>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</si>
  <si>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</si>
  <si>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</si>
  <si>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</si>
  <si>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</si>
  <si>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</si>
  <si>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</si>
  <si>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</si>
  <si>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</si>
  <si>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</si>
  <si>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</si>
  <si>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</si>
  <si>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</si>
  <si>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</si>
  <si>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</si>
  <si>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</si>
  <si>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</si>
  <si>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</si>
  <si>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</si>
  <si>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</si>
  <si>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</si>
  <si>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</si>
  <si>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</si>
  <si>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</si>
  <si>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</si>
  <si>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</si>
  <si>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</si>
  <si>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</si>
  <si>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</si>
  <si>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</si>
  <si>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</si>
  <si>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</si>
  <si>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</si>
  <si>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</si>
  <si>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</si>
  <si>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</si>
  <si>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</si>
  <si>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</si>
  <si>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</si>
  <si>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</si>
  <si>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</si>
  <si>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</si>
  <si>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</si>
  <si>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</si>
  <si>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</si>
  <si>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</si>
  <si>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</si>
  <si>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</si>
  <si>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</si>
  <si>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</si>
  <si>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</si>
  <si>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</si>
  <si>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</si>
  <si>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</si>
  <si>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</si>
  <si>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</si>
  <si>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</si>
  <si>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</si>
  <si>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</si>
  <si>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</si>
  <si>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</si>
  <si>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</si>
  <si>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</si>
  <si>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</si>
  <si>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</si>
  <si>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</si>
  <si>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</si>
  <si>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</si>
  <si>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</si>
  <si>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</si>
  <si>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</si>
  <si>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</si>
  <si>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</si>
  <si>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</si>
  <si>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</si>
  <si>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</si>
  <si>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</si>
  <si>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</si>
  <si>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</si>
  <si>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</si>
  <si>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</si>
  <si>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</si>
  <si>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</si>
  <si>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</si>
  <si>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</si>
  <si>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</si>
  <si>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</si>
  <si>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</si>
  <si>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</si>
  <si>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</si>
  <si>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</si>
  <si>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</si>
  <si>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</si>
  <si>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</si>
  <si>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</si>
  <si>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</si>
  <si>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</si>
  <si>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</si>
  <si>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</si>
  <si>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</si>
  <si>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</si>
  <si>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</si>
  <si>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</si>
  <si>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</si>
  <si>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</si>
  <si>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</si>
  <si>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</si>
  <si>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</si>
  <si>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</si>
  <si>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</si>
  <si>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</si>
  <si>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</si>
  <si>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</si>
  <si>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</si>
  <si>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</si>
  <si>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</si>
  <si>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</si>
  <si>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</si>
  <si>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</si>
  <si>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</si>
  <si>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</si>
  <si>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</si>
  <si>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</si>
  <si>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</si>
  <si>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</si>
  <si>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</si>
  <si>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</si>
  <si>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</si>
  <si>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</si>
  <si>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</si>
  <si>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</si>
  <si>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</si>
  <si>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</si>
  <si>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</si>
  <si>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</si>
  <si>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</si>
  <si>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</si>
  <si>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</si>
  <si>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</si>
  <si>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</si>
  <si>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</si>
  <si>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</si>
  <si>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</si>
  <si>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</si>
  <si>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</si>
  <si>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</si>
  <si>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</si>
  <si>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</si>
  <si>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</si>
  <si>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</si>
  <si>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</si>
  <si>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</si>
  <si>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</si>
  <si>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</si>
  <si>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</si>
  <si>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</si>
  <si>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</si>
  <si>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</si>
  <si>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</si>
  <si>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</si>
  <si>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</si>
  <si>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</si>
  <si>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</si>
  <si>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</si>
  <si>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</si>
  <si>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</si>
  <si>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</si>
  <si>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</si>
  <si>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</si>
  <si>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</si>
  <si>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</si>
  <si>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</si>
  <si>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</si>
  <si>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</si>
  <si>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</si>
  <si>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</si>
  <si>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</si>
  <si>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</si>
  <si>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</si>
  <si>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</si>
  <si>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</si>
  <si>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</si>
  <si>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</si>
  <si>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</si>
  <si>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</si>
  <si>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</si>
  <si>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</si>
  <si>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</si>
  <si>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</si>
  <si>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</si>
  <si>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</si>
  <si>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</si>
  <si>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</si>
  <si>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</si>
  <si>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</si>
  <si>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</si>
  <si>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</si>
  <si>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</si>
  <si>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</si>
  <si>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</si>
  <si>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</si>
  <si>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</si>
  <si>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</si>
  <si>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</si>
  <si>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</si>
  <si>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</si>
  <si>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</si>
  <si>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</si>
  <si>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</si>
  <si>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</si>
  <si>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</si>
  <si>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</si>
  <si>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</si>
  <si>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</si>
  <si>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</si>
  <si>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</si>
  <si>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</si>
  <si>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</si>
  <si>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</si>
  <si>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</si>
  <si>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</si>
  <si>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</si>
  <si>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</si>
  <si>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</si>
  <si>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</si>
  <si>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</si>
  <si>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</si>
  <si>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</si>
  <si>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</si>
  <si>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</si>
  <si>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</si>
  <si>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</si>
  <si>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</si>
  <si>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</si>
  <si>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</si>
  <si>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</si>
  <si>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</si>
  <si>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</si>
  <si>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</si>
  <si>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</si>
  <si>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</si>
  <si>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</si>
  <si>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</si>
  <si>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</si>
  <si>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</si>
  <si>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</si>
  <si>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</si>
  <si>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</si>
  <si>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</si>
  <si>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</si>
  <si>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</si>
  <si>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</si>
  <si>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</si>
  <si>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</si>
  <si>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</si>
  <si>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</si>
  <si>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</si>
  <si>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</si>
  <si>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</si>
  <si>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</si>
  <si>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</si>
  <si>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</si>
  <si>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</si>
  <si>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</si>
  <si>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</si>
  <si>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</si>
  <si>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</si>
  <si>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</si>
  <si>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</si>
  <si>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</si>
  <si>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</si>
  <si>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</si>
  <si>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</si>
  <si>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</si>
  <si>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</si>
  <si>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</si>
  <si>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</si>
  <si>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</si>
  <si>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</si>
  <si>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</si>
  <si>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</si>
  <si>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</si>
  <si>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</si>
  <si>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</si>
  <si>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</si>
  <si>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</si>
  <si>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</si>
  <si>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</si>
  <si>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</si>
  <si>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</si>
  <si>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</si>
  <si>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</si>
  <si>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</si>
  <si>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</si>
  <si>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</si>
  <si>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</si>
  <si>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</si>
  <si>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</si>
  <si>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</si>
  <si>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</si>
  <si>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</si>
  <si>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</si>
  <si>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</si>
  <si>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</si>
  <si>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</si>
  <si>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</si>
  <si>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</si>
  <si>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</si>
  <si>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</si>
  <si>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</si>
  <si>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</si>
  <si>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</si>
  <si>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</si>
  <si>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</si>
  <si>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</si>
  <si>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</si>
  <si>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</si>
  <si>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</si>
  <si>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</si>
  <si>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</si>
  <si>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</si>
  <si>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</si>
  <si>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</si>
  <si>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</si>
  <si>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</si>
  <si>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</si>
  <si>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</si>
  <si>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</si>
  <si>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</si>
  <si>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</si>
  <si>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</si>
  <si>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</si>
  <si>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</si>
  <si>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</si>
  <si>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</si>
  <si>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</si>
  <si>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</si>
  <si>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</si>
  <si>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</si>
  <si>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</si>
  <si>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</si>
  <si>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</si>
  <si>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</si>
  <si>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</si>
  <si>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</si>
  <si>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</si>
  <si>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</si>
  <si>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</si>
  <si>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</si>
  <si>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</si>
  <si>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</si>
  <si>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</si>
  <si>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</si>
  <si>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</si>
  <si>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</si>
  <si>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</si>
  <si>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</si>
  <si>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</si>
  <si>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</si>
  <si>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</si>
  <si>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</si>
  <si>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</si>
  <si>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</si>
  <si>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</si>
  <si>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</si>
  <si>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</si>
  <si>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</si>
  <si>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</si>
  <si>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</si>
  <si>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</si>
  <si>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</si>
  <si>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</si>
  <si>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</si>
  <si>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</si>
  <si>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</si>
  <si>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</si>
  <si>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</si>
  <si>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</si>
  <si>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</si>
  <si>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</si>
  <si>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</si>
  <si>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</si>
  <si>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</si>
  <si>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</si>
  <si>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</si>
  <si>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</si>
  <si>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</si>
  <si>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</si>
  <si>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</si>
  <si>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</si>
  <si>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</si>
  <si>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</si>
  <si>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</si>
  <si>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</si>
  <si>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</si>
  <si>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</si>
  <si>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</si>
  <si>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</si>
  <si>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</si>
  <si>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</si>
  <si>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</si>
  <si>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</si>
  <si>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</si>
  <si>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</si>
  <si>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</si>
  <si>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</si>
  <si>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</si>
  <si>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</si>
  <si>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</si>
  <si>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</si>
  <si>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</si>
  <si>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</si>
  <si>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</si>
  <si>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</si>
  <si>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</si>
  <si>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</si>
  <si>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</si>
  <si>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</si>
  <si>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</si>
  <si>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</si>
  <si>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</si>
  <si>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</si>
  <si>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</si>
  <si>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</si>
  <si>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</si>
  <si>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</si>
  <si>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</si>
  <si>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</si>
  <si>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</si>
  <si>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</si>
  <si>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</si>
  <si>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</si>
  <si>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</si>
  <si>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</si>
  <si>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</si>
  <si>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</si>
  <si>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</si>
  <si>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</si>
  <si>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</si>
  <si>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</si>
  <si>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</si>
  <si>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</si>
  <si>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</si>
  <si>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</si>
  <si>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</si>
  <si>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</si>
  <si>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</si>
  <si>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</si>
  <si>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</si>
  <si>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</si>
  <si>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</si>
  <si>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</si>
  <si>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</si>
  <si>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</si>
  <si>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</si>
  <si>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</si>
  <si>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</si>
  <si>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</si>
  <si>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</si>
  <si>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</si>
  <si>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</si>
  <si>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</si>
  <si>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</si>
  <si>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</si>
  <si>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</si>
  <si>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</si>
  <si>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</si>
  <si>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</si>
  <si>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</si>
  <si>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</si>
  <si>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</si>
  <si>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</si>
  <si>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</si>
  <si>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</si>
  <si>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</si>
  <si>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</si>
  <si>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</si>
  <si>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</si>
  <si>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</si>
  <si>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</si>
  <si>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</si>
  <si>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</si>
  <si>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</si>
  <si>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</si>
  <si>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</si>
  <si>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</si>
  <si>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</si>
  <si>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</si>
  <si>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</si>
  <si>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</si>
  <si>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</si>
  <si>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</si>
  <si>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</si>
  <si>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</si>
  <si>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</si>
  <si>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</si>
  <si>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</si>
  <si>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</si>
  <si>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</si>
  <si>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</si>
  <si>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</si>
  <si>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</si>
  <si>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</si>
  <si>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</si>
  <si>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</si>
  <si>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</si>
  <si>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</si>
  <si>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</si>
  <si>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</si>
  <si>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</si>
  <si>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</si>
  <si>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</si>
  <si>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</si>
  <si>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</si>
  <si>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</si>
  <si>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</si>
  <si>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</si>
  <si>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</si>
  <si>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</si>
  <si>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</si>
  <si>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</si>
  <si>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</si>
  <si>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</si>
  <si>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</si>
  <si>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</si>
  <si>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</si>
  <si>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</si>
  <si>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</si>
  <si>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</si>
  <si>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</si>
  <si>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</si>
  <si>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</si>
  <si>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</si>
  <si>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</si>
  <si>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</si>
  <si>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</si>
  <si>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</si>
  <si>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</si>
  <si>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</si>
  <si>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</si>
  <si>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</si>
  <si>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</si>
  <si>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</si>
  <si>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</si>
  <si>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</si>
  <si>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</si>
  <si>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</si>
  <si>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</si>
  <si>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</si>
  <si>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</si>
  <si>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</si>
  <si>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</si>
  <si>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</si>
  <si>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</si>
  <si>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</si>
  <si>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</si>
  <si>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</si>
  <si>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</si>
  <si>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</si>
  <si>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</si>
  <si>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</si>
  <si>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</si>
  <si>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</si>
  <si>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</si>
  <si>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</si>
  <si>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</si>
  <si>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</si>
  <si>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</si>
  <si>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</si>
  <si>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</si>
  <si>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</si>
  <si>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</si>
  <si>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</si>
  <si>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</si>
  <si>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</si>
  <si>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</si>
  <si>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</si>
  <si>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</si>
  <si>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</si>
  <si>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</si>
  <si>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</si>
  <si>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</si>
  <si>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</si>
  <si>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</si>
  <si>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</si>
  <si>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</si>
  <si>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</si>
  <si>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</si>
  <si>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</si>
  <si>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</si>
  <si>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</si>
  <si>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</si>
  <si>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</si>
  <si>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</si>
  <si>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</si>
  <si>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</si>
  <si>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</si>
  <si>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</si>
  <si>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</si>
  <si>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</si>
  <si>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</si>
  <si>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</si>
  <si>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</si>
  <si>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</si>
  <si>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</si>
  <si>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</si>
  <si>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</si>
  <si>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</si>
  <si>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</si>
  <si>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</si>
  <si>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</si>
  <si>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</si>
  <si>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</si>
  <si>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</si>
  <si>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</si>
  <si>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</si>
  <si>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</si>
  <si>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</si>
  <si>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</si>
  <si>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</si>
  <si>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</si>
  <si>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</si>
  <si>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</si>
  <si>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</si>
  <si>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</si>
  <si>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</si>
  <si>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</si>
  <si>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</si>
  <si>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</si>
  <si>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</si>
  <si>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</si>
  <si>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</si>
  <si>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</si>
  <si>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</si>
  <si>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</si>
  <si>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</si>
  <si>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</si>
  <si>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</si>
  <si>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</si>
  <si>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</si>
  <si>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</si>
  <si>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</si>
  <si>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</si>
  <si>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</si>
  <si>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</si>
  <si>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</si>
  <si>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</si>
  <si>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</si>
  <si>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</si>
  <si>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</si>
  <si>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</si>
  <si>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</si>
  <si>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</si>
  <si>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</si>
  <si>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</si>
  <si>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</si>
  <si>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</si>
  <si>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</si>
  <si>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</si>
  <si>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</si>
  <si>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</si>
  <si>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</si>
  <si>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</si>
  <si>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</si>
  <si>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</si>
  <si>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</si>
  <si>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</si>
  <si>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</si>
  <si>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</si>
  <si>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</si>
  <si>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</si>
  <si>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</si>
  <si>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</si>
  <si>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</si>
  <si>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</si>
  <si>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</si>
  <si>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</si>
  <si>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</si>
  <si>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</si>
  <si>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</si>
  <si>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</si>
  <si>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</si>
  <si>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</si>
  <si>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</si>
  <si>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</si>
  <si>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</si>
  <si>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</si>
  <si>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</si>
  <si>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</si>
  <si>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</si>
  <si>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</si>
  <si>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</si>
  <si>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</si>
  <si>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</si>
  <si>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</si>
  <si>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</si>
  <si>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</si>
  <si>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</si>
  <si>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</si>
  <si>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</si>
  <si>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</si>
  <si>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</si>
  <si>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</si>
  <si>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</si>
  <si>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</si>
  <si>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</si>
  <si>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</si>
  <si>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</si>
  <si>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</si>
  <si>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</si>
  <si>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</si>
  <si>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</si>
  <si>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</si>
  <si>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</si>
  <si>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</si>
  <si>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</si>
  <si>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</si>
  <si>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</si>
  <si>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</si>
  <si>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</si>
  <si>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</si>
  <si>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</si>
  <si>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</si>
  <si>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</si>
  <si>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</si>
  <si>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</si>
  <si>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</si>
  <si>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</si>
  <si>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</si>
  <si>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</si>
  <si>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</si>
  <si>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</si>
  <si>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</si>
  <si>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</si>
  <si>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</si>
  <si>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</si>
  <si>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</si>
  <si>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</si>
  <si>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</si>
  <si>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</si>
  <si>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</si>
  <si>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</si>
  <si>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</si>
  <si>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</si>
  <si>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</si>
  <si>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</si>
  <si>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</si>
  <si>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</si>
  <si>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</si>
  <si>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</si>
  <si>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</si>
  <si>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</si>
  <si>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</si>
  <si>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</si>
  <si>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</si>
  <si>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</si>
  <si>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</si>
  <si>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</si>
  <si>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</si>
  <si>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</si>
  <si>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</si>
  <si>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</si>
  <si>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</si>
  <si>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</si>
  <si>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</si>
  <si>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</si>
  <si>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</si>
  <si>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</si>
  <si>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</si>
  <si>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</si>
  <si>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</si>
  <si>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</si>
  <si>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</si>
  <si>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</si>
  <si>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</si>
  <si>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</si>
  <si>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</si>
  <si>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</si>
  <si>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</si>
  <si>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</si>
  <si>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</si>
  <si>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</si>
  <si>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</si>
  <si>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</si>
  <si>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</si>
  <si>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</si>
  <si>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</si>
  <si>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</si>
  <si>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</si>
  <si>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</si>
  <si>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</si>
  <si>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</si>
  <si>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</si>
  <si>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</si>
  <si>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</si>
  <si>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</si>
  <si>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</si>
  <si>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</si>
  <si>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</si>
  <si>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</si>
  <si>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</si>
  <si>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</si>
  <si>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</si>
  <si>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</si>
  <si>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</si>
  <si>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</si>
  <si>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</si>
  <si>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</si>
  <si>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</si>
  <si>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</si>
  <si>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</si>
  <si>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</si>
  <si>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</si>
  <si>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</si>
  <si>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</si>
  <si>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</si>
  <si>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</si>
  <si>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</si>
  <si>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</si>
  <si>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</si>
  <si>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</si>
  <si>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</si>
  <si>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</si>
  <si>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</si>
  <si>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</si>
  <si>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</si>
  <si>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</si>
  <si>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</si>
  <si>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</si>
  <si>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</si>
  <si>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</si>
  <si>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</si>
  <si>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</si>
  <si>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</si>
  <si>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</si>
  <si>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</si>
  <si>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</si>
  <si>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</si>
  <si>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</si>
  <si>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</si>
  <si>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</si>
  <si>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</si>
  <si>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</si>
  <si>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</si>
  <si>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</si>
  <si>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</si>
  <si>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</si>
  <si>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</si>
  <si>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</si>
  <si>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</si>
  <si>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</si>
  <si>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</si>
  <si>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</si>
  <si>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</si>
  <si>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</si>
  <si>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</si>
  <si>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</si>
  <si>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</si>
  <si>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</si>
  <si>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</si>
  <si>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</si>
  <si>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</si>
  <si>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</si>
  <si>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</si>
  <si>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</si>
  <si>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</si>
  <si>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</si>
  <si>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</si>
  <si>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</si>
  <si>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</si>
  <si>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</si>
  <si>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</si>
  <si>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</si>
  <si>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</si>
  <si>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</si>
  <si>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</si>
  <si>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</si>
  <si>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</si>
  <si>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</si>
  <si>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</si>
  <si>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</si>
  <si>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</si>
  <si>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</si>
  <si>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</si>
  <si>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</si>
  <si>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</si>
  <si>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</si>
  <si>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</si>
  <si>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</si>
  <si>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</si>
  <si>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</si>
  <si>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</si>
  <si>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</si>
  <si>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</si>
  <si>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</si>
  <si>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</si>
  <si>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</si>
  <si>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</si>
  <si>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</si>
  <si>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</si>
  <si>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</si>
  <si>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</si>
  <si>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</si>
  <si>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</si>
  <si>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</si>
  <si>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</si>
  <si>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</si>
  <si>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</si>
  <si>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</si>
  <si>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</si>
  <si>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</si>
  <si>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</si>
  <si>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</si>
  <si>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</si>
  <si>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</si>
  <si>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</si>
  <si>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</si>
  <si>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</si>
  <si>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</si>
  <si>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</si>
  <si>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</si>
  <si>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</si>
  <si>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</si>
  <si>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</si>
  <si>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</si>
  <si>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</si>
  <si>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</si>
  <si>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</si>
  <si>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</si>
  <si>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</si>
  <si>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</si>
  <si>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</si>
  <si>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</si>
  <si>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</si>
  <si>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</si>
  <si>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</si>
  <si>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</si>
  <si>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</si>
  <si>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</si>
  <si>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</si>
  <si>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</si>
  <si>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</si>
  <si>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</si>
  <si>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</si>
  <si>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</si>
  <si>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</si>
  <si>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</si>
  <si>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</si>
  <si>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</si>
  <si>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</si>
  <si>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</si>
  <si>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</si>
  <si>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</si>
  <si>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</si>
  <si>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</si>
  <si>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</si>
  <si>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</si>
  <si>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</si>
  <si>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</si>
  <si>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</si>
  <si>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</si>
  <si>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</si>
  <si>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</si>
  <si>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</si>
  <si>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</si>
  <si>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</si>
  <si>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</si>
  <si>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</si>
  <si>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</si>
  <si>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</si>
  <si>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</si>
  <si>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</si>
  <si>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</si>
  <si>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</si>
  <si>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</si>
  <si>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</si>
  <si>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</si>
  <si>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</si>
  <si>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</si>
  <si>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</si>
  <si>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</si>
  <si>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</si>
  <si>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</si>
  <si>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</si>
  <si>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</si>
  <si>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</si>
  <si>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</si>
  <si>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</si>
  <si>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</si>
  <si>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</si>
  <si>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</si>
  <si>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</si>
  <si>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</si>
  <si>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</si>
  <si>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</si>
  <si>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</si>
  <si>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</si>
  <si>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</si>
  <si>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</si>
  <si>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</si>
  <si>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</si>
  <si>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</si>
  <si>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</si>
  <si>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</si>
  <si>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</si>
  <si>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</si>
  <si>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</si>
  <si>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</si>
  <si>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</si>
  <si>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</si>
  <si>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</si>
  <si>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</si>
  <si>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</si>
  <si>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</si>
  <si>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</si>
  <si>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</si>
  <si>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</si>
  <si>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</si>
  <si>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</si>
  <si>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</si>
  <si>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</si>
  <si>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</si>
  <si>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</si>
  <si>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</si>
  <si>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</si>
  <si>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</si>
  <si>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</si>
  <si>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</si>
  <si>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</si>
  <si>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</si>
  <si>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</si>
  <si>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</si>
  <si>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</si>
  <si>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</si>
  <si>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</si>
  <si>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</si>
  <si>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</si>
  <si>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</si>
  <si>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</si>
  <si>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</si>
  <si>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</si>
  <si>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</si>
  <si>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</si>
  <si>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</si>
  <si>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</si>
  <si>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</si>
  <si>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</si>
  <si>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</si>
  <si>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</si>
  <si>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</si>
  <si>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</si>
  <si>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</si>
  <si>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</si>
  <si>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</si>
  <si>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</si>
  <si>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</si>
  <si>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</si>
  <si>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</si>
  <si>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</si>
  <si>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</si>
  <si>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</si>
  <si>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</si>
  <si>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</si>
  <si>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</si>
  <si>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</si>
  <si>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</si>
  <si>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</si>
  <si>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</si>
  <si>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</si>
  <si>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</si>
  <si>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</si>
  <si>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</si>
  <si>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</si>
  <si>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</si>
  <si>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</si>
  <si>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</si>
  <si>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</si>
  <si>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</si>
  <si>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</si>
  <si>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</si>
  <si>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</si>
  <si>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</si>
  <si>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</si>
  <si>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</si>
  <si>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</si>
  <si>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</si>
  <si>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</si>
  <si>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</si>
  <si>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</si>
  <si>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</si>
  <si>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</si>
  <si>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</si>
  <si>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</si>
  <si>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</si>
  <si>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</si>
  <si>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</si>
  <si>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</si>
  <si>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</si>
  <si>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</si>
  <si>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</si>
  <si>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</si>
  <si>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</si>
  <si>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</si>
  <si>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</si>
  <si>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</si>
  <si>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</si>
  <si>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</si>
  <si>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</si>
  <si>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</si>
  <si>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</si>
  <si>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</si>
  <si>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</si>
  <si>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</si>
  <si>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</si>
  <si>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</si>
  <si>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</si>
  <si>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</si>
  <si>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</si>
  <si>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</si>
  <si>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</si>
  <si>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</si>
  <si>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</si>
  <si>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</si>
  <si>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</si>
  <si>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</si>
  <si>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</si>
  <si>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</si>
  <si>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</si>
  <si>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</si>
  <si>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</si>
  <si>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</si>
  <si>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</si>
  <si>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</si>
  <si>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</si>
  <si>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</si>
  <si>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</si>
  <si>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</si>
  <si>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</si>
  <si>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</si>
  <si>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</si>
  <si>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</si>
  <si>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</si>
  <si>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</si>
  <si>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</si>
  <si>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</si>
  <si>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</si>
  <si>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</si>
  <si>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</si>
  <si>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</si>
  <si>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</si>
  <si>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</si>
  <si>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</si>
  <si>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</si>
  <si>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</si>
  <si>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</si>
  <si>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</si>
  <si>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</si>
  <si>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</si>
  <si>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</si>
  <si>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</si>
  <si>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</si>
  <si>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</si>
  <si>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</si>
  <si>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</si>
  <si>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</si>
  <si>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</si>
  <si>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</si>
  <si>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</si>
  <si>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</si>
  <si>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</si>
  <si>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</si>
  <si>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</si>
  <si>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</si>
  <si>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</si>
  <si>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</si>
  <si>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</si>
  <si>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</si>
  <si>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</si>
  <si>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</si>
  <si>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</si>
  <si>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</si>
  <si>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</si>
  <si>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</si>
  <si>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</si>
  <si>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</si>
  <si>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</si>
  <si>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</si>
  <si>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</si>
  <si>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</si>
  <si>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</si>
  <si>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</si>
  <si>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</si>
  <si>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</si>
  <si>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</si>
  <si>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</si>
  <si>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</si>
  <si>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</si>
  <si>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</si>
  <si>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</si>
  <si>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</si>
  <si>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</si>
  <si>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</si>
  <si>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</si>
  <si>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</si>
  <si>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</si>
  <si>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</si>
  <si>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</si>
  <si>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</si>
  <si>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</si>
  <si>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</si>
  <si>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</si>
  <si>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</si>
  <si>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</si>
  <si>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</si>
  <si>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</si>
  <si>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</si>
  <si>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</si>
  <si>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</si>
  <si>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</si>
  <si>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</si>
  <si>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</si>
  <si>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</si>
  <si>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</si>
  <si>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</si>
  <si>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</si>
  <si>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</si>
  <si>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</si>
  <si>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</si>
  <si>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</si>
  <si>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</si>
  <si>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</si>
  <si>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</si>
  <si>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</si>
  <si>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</si>
  <si>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</si>
  <si>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</si>
  <si>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</si>
  <si>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</si>
  <si>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</si>
  <si>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</si>
  <si>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</si>
  <si>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</si>
  <si>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</si>
  <si>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</si>
  <si>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</si>
  <si>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</si>
  <si>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</si>
  <si>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</si>
  <si>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</si>
  <si>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</si>
  <si>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</si>
  <si>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</si>
  <si>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</si>
  <si>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</si>
  <si>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</si>
  <si>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</si>
  <si>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</si>
  <si>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</si>
  <si>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</si>
  <si>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</si>
  <si>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</si>
  <si>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</si>
  <si>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</si>
  <si>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</si>
  <si>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</si>
  <si>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</si>
  <si>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</si>
  <si>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</si>
  <si>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</si>
  <si>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</si>
  <si>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</si>
  <si>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</si>
  <si>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</si>
  <si>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</si>
  <si>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</si>
  <si>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</si>
  <si>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</si>
  <si>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</si>
  <si>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</si>
  <si>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</si>
  <si>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</si>
  <si>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</si>
  <si>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</si>
  <si>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</si>
  <si>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</si>
  <si>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</si>
  <si>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</si>
  <si>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</si>
  <si>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</si>
  <si>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</si>
  <si>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</si>
  <si>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</si>
  <si>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</si>
  <si>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</si>
  <si>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</si>
  <si>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</si>
  <si>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</si>
  <si>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</si>
  <si>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</si>
  <si>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</si>
  <si>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</si>
  <si>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</si>
  <si>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</si>
  <si>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</si>
  <si>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</si>
  <si>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</si>
  <si>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</si>
  <si>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</si>
  <si>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</si>
  <si>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</si>
  <si>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</si>
  <si>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</si>
  <si>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</si>
  <si>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</si>
  <si>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</si>
  <si>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</si>
  <si>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</si>
  <si>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</si>
  <si>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</si>
  <si>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</si>
  <si>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</si>
  <si>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</si>
  <si>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</si>
  <si>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</si>
  <si>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</si>
  <si>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</si>
  <si>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</si>
  <si>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</si>
  <si>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</si>
  <si>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</si>
  <si>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</si>
  <si>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</si>
  <si>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</si>
  <si>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</si>
  <si>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</si>
  <si>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</si>
  <si>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</si>
  <si>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</si>
  <si>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</si>
  <si>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</si>
  <si>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</si>
  <si>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</si>
  <si>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</si>
  <si>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</si>
  <si>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</si>
  <si>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</si>
  <si>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</si>
  <si>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</si>
  <si>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</si>
  <si>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</si>
  <si>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</si>
  <si>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</si>
  <si>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</si>
  <si>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</si>
  <si>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</si>
  <si>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</si>
  <si>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</si>
  <si>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</si>
  <si>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</si>
  <si>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</si>
  <si>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</si>
  <si>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</si>
  <si>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</si>
  <si>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</si>
  <si>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</si>
  <si>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</si>
  <si>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</si>
  <si>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</si>
  <si>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</si>
  <si>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</si>
  <si>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</si>
  <si>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</si>
  <si>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</si>
  <si>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</si>
  <si>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</si>
  <si>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</si>
  <si>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</si>
  <si>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</si>
  <si>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</si>
  <si>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</si>
  <si>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</si>
  <si>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</si>
  <si>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</si>
  <si>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</si>
  <si>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</si>
  <si>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</si>
  <si>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</si>
  <si>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</si>
  <si>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</si>
  <si>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</si>
  <si>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</si>
  <si>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</si>
  <si>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</si>
  <si>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</si>
  <si>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</si>
  <si>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</si>
  <si>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</si>
  <si>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</si>
  <si>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</si>
  <si>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</si>
  <si>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</si>
  <si>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</si>
  <si>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</si>
  <si>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</si>
  <si>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</si>
  <si>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</si>
  <si>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</si>
  <si>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</si>
  <si>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</si>
  <si>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</si>
  <si>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</si>
  <si>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</si>
  <si>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</si>
  <si>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</si>
  <si>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</si>
  <si>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</si>
  <si>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</si>
  <si>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</si>
  <si>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</si>
  <si>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</si>
  <si>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</si>
  <si>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</si>
  <si>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</si>
  <si>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</si>
  <si>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</si>
  <si>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</si>
  <si>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</si>
  <si>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</si>
  <si>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</si>
  <si>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</si>
  <si>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</si>
  <si>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</si>
  <si>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</si>
  <si>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</si>
  <si>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</si>
  <si>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</si>
  <si>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</si>
  <si>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</si>
  <si>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</si>
  <si>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</si>
  <si>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</si>
  <si>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</si>
  <si>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</si>
  <si>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</si>
  <si>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</si>
  <si>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</si>
  <si>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</si>
  <si>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</si>
  <si>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</si>
  <si>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</si>
  <si>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</si>
  <si>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</si>
  <si>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</si>
  <si>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</si>
  <si>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</si>
  <si>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</si>
  <si>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</si>
  <si>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</si>
  <si>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</si>
  <si>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</si>
  <si>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</si>
  <si>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</si>
  <si>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</si>
  <si>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</si>
  <si>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</si>
  <si>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</si>
  <si>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</si>
  <si>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</si>
  <si>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</si>
  <si>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</si>
  <si>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</si>
  <si>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</si>
  <si>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</si>
  <si>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</si>
  <si>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</si>
  <si>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</si>
  <si>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</si>
  <si>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</si>
  <si>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</si>
  <si>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</si>
  <si>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</si>
  <si>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</si>
  <si>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</si>
  <si>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</si>
  <si>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</si>
  <si>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</si>
  <si>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</si>
  <si>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</si>
  <si>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</si>
  <si>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</si>
  <si>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</si>
  <si>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</si>
  <si>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</si>
  <si>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</si>
  <si>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</si>
  <si>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</si>
  <si>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</si>
  <si>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</si>
  <si>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</si>
  <si>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</si>
  <si>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</si>
  <si>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</si>
  <si>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</si>
  <si>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</si>
  <si>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</si>
  <si>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</si>
  <si>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</si>
  <si>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</si>
  <si>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</si>
  <si>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</si>
  <si>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</si>
  <si>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</si>
  <si>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</si>
  <si>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</si>
  <si>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</si>
  <si>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</si>
  <si>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</si>
  <si>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</si>
  <si>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</si>
  <si>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</si>
  <si>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</si>
  <si>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</si>
  <si>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</si>
  <si>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</si>
  <si>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</si>
  <si>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</si>
  <si>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</si>
  <si>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</si>
  <si>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</si>
  <si>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</si>
  <si>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</si>
  <si>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</si>
  <si>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</si>
  <si>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</si>
  <si>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</si>
  <si>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</si>
  <si>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</si>
  <si>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</si>
  <si>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</si>
  <si>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</si>
  <si>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</si>
  <si>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</si>
  <si>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</si>
  <si>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</si>
  <si>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</si>
  <si>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</si>
  <si>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</si>
  <si>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</si>
  <si>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</si>
  <si>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</si>
  <si>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</si>
  <si>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</si>
  <si>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</si>
  <si>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</si>
  <si>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</si>
  <si>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</si>
  <si>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</si>
  <si>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</si>
  <si>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</si>
  <si>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</si>
  <si>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</si>
  <si>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</si>
  <si>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</si>
  <si>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</si>
  <si>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</si>
  <si>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</si>
  <si>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</si>
  <si>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</si>
  <si>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</si>
  <si>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</si>
  <si>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</si>
  <si>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</si>
  <si>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</si>
  <si>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</si>
  <si>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</si>
  <si>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</si>
  <si>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</si>
  <si>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</si>
  <si>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</si>
  <si>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</si>
  <si>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</si>
  <si>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</si>
  <si>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</si>
  <si>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</si>
  <si>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</si>
  <si>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</si>
  <si>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</si>
  <si>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</si>
  <si>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</si>
  <si>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</si>
  <si>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</si>
  <si>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</si>
  <si>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</si>
  <si>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</si>
  <si>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</si>
  <si>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</si>
  <si>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</si>
  <si>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</si>
  <si>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</si>
  <si>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</si>
  <si>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</si>
  <si>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</si>
  <si>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</si>
  <si>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</si>
  <si>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</si>
  <si>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</si>
  <si>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</si>
  <si>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</si>
  <si>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</si>
  <si>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</si>
  <si>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</si>
  <si>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</si>
  <si>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</si>
  <si>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</si>
  <si>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</si>
  <si>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</si>
  <si>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</si>
  <si>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</si>
  <si>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</si>
  <si>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</si>
  <si>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</si>
  <si>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</si>
  <si>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</si>
  <si>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</si>
  <si>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</si>
  <si>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</si>
  <si>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</si>
  <si>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</si>
  <si>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</si>
  <si>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</si>
  <si>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</si>
  <si>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</si>
  <si>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</si>
  <si>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</si>
  <si>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</si>
  <si>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</si>
  <si>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</si>
  <si>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</si>
  <si>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</si>
  <si>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</si>
  <si>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</si>
  <si>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</si>
  <si>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</si>
  <si>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</si>
  <si>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</si>
  <si>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</si>
  <si>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</si>
  <si>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</si>
  <si>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</si>
  <si>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</si>
  <si>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</si>
  <si>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</si>
  <si>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</si>
  <si>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</si>
  <si>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</si>
  <si>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</si>
  <si>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</si>
  <si>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</si>
  <si>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</si>
  <si>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</si>
  <si>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</si>
  <si>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</si>
  <si>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</si>
  <si>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</si>
  <si>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</si>
  <si>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</si>
  <si>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</si>
  <si>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</si>
  <si>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</si>
  <si>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</si>
  <si>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</si>
  <si>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</si>
  <si>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</si>
  <si>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</si>
  <si>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</si>
  <si>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</si>
  <si>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</si>
  <si>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</si>
  <si>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</si>
  <si>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</si>
  <si>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</si>
  <si>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</si>
  <si>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</si>
  <si>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</si>
  <si>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</si>
  <si>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</si>
  <si>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</si>
  <si>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</si>
  <si>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</si>
  <si>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</si>
  <si>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</si>
  <si>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</si>
  <si>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</si>
  <si>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</si>
  <si>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</si>
  <si>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</si>
  <si>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</si>
  <si>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</si>
  <si>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</si>
  <si>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</si>
  <si>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</si>
  <si>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</si>
  <si>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</si>
  <si>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</si>
  <si>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</si>
  <si>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</si>
  <si>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</si>
  <si>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</si>
  <si>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</si>
  <si>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</si>
  <si>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</si>
  <si>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</si>
  <si>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</si>
  <si>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</si>
  <si>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</si>
  <si>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</si>
  <si>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</si>
  <si>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</si>
  <si>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</si>
  <si>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</si>
  <si>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</si>
  <si>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</si>
  <si>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</si>
  <si>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</si>
  <si>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</si>
  <si>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</si>
  <si>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</si>
  <si>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</si>
  <si>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</si>
  <si>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</si>
  <si>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</si>
  <si>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</si>
  <si>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</si>
  <si>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</si>
  <si>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</si>
  <si>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</si>
  <si>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</si>
  <si>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</si>
  <si>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</si>
  <si>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</si>
  <si>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</si>
  <si>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</si>
  <si>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</si>
  <si>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</si>
  <si>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</si>
  <si>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</si>
  <si>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</si>
  <si>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</si>
  <si>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</si>
  <si>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</si>
  <si>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</si>
  <si>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</si>
  <si>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</si>
  <si>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</si>
  <si>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</si>
  <si>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</si>
  <si>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</si>
  <si>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</si>
  <si>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</si>
  <si>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</si>
  <si>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</si>
  <si>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</si>
  <si>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</si>
  <si>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</si>
  <si>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</si>
  <si>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</si>
  <si>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</si>
  <si>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</si>
  <si>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</si>
  <si>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</si>
  <si>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</si>
  <si>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</si>
  <si>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</si>
  <si>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</si>
  <si>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</si>
  <si>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</si>
  <si>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</si>
  <si>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</si>
  <si>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</si>
  <si>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</si>
  <si>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</si>
  <si>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</si>
  <si>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</si>
  <si>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</si>
  <si>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</si>
  <si>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</si>
  <si>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</si>
  <si>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</si>
  <si>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</si>
  <si>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</si>
  <si>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</si>
  <si>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</si>
  <si>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</si>
  <si>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</si>
  <si>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</si>
  <si>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</si>
  <si>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</si>
  <si>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</si>
  <si>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</si>
  <si>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</si>
  <si>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</si>
  <si>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</si>
  <si>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</si>
  <si>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</si>
  <si>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</si>
  <si>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</si>
  <si>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</si>
  <si>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</si>
  <si>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</si>
  <si>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</si>
  <si>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</si>
  <si>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</si>
  <si>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</si>
  <si>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</si>
  <si>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</si>
  <si>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</si>
  <si>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</si>
  <si>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</si>
  <si>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</si>
  <si>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</si>
  <si>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</si>
  <si>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</si>
  <si>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</si>
  <si>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</si>
  <si>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</si>
  <si>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</si>
  <si>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</si>
  <si>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</si>
  <si>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</si>
  <si>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</si>
  <si>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</si>
  <si>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</si>
  <si>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</si>
  <si>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</si>
  <si>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</si>
  <si>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</si>
  <si>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</si>
  <si>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</si>
  <si>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</si>
  <si>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</si>
  <si>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</si>
  <si>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</si>
  <si>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</si>
  <si>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</si>
  <si>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</si>
  <si>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</si>
  <si>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</si>
  <si>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</si>
  <si>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</si>
  <si>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</si>
  <si>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</si>
  <si>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</si>
  <si>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</si>
  <si>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</si>
  <si>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</si>
  <si>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</si>
  <si>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</si>
  <si>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</si>
  <si>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</si>
  <si>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</si>
  <si>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</si>
  <si>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</si>
  <si>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</si>
  <si>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</si>
  <si>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</si>
  <si>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</si>
  <si>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</si>
  <si>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</si>
  <si>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</si>
  <si>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</si>
  <si>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</si>
  <si>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</si>
  <si>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</si>
  <si>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</si>
  <si>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</si>
  <si>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</si>
  <si>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</si>
  <si>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</si>
  <si>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</si>
  <si>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</si>
  <si>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</si>
  <si>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</si>
  <si>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</si>
  <si>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</si>
  <si>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</si>
  <si>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</si>
  <si>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</si>
  <si>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</si>
  <si>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</si>
  <si>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</si>
  <si>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</si>
  <si>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</si>
  <si>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</si>
  <si>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</si>
  <si>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</si>
  <si>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</si>
  <si>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</si>
  <si>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</si>
  <si>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</si>
  <si>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</si>
  <si>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</si>
  <si>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</si>
  <si>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</si>
  <si>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</si>
  <si>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</si>
  <si>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</si>
  <si>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</si>
  <si>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</si>
  <si>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</si>
  <si>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</si>
  <si>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</si>
  <si>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</si>
  <si>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</si>
  <si>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</si>
  <si>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</si>
  <si>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</si>
  <si>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</si>
  <si>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</si>
  <si>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</si>
  <si>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</si>
  <si>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</si>
  <si>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</si>
  <si>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</si>
  <si>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</si>
  <si>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</si>
  <si>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</si>
  <si>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</si>
  <si>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</si>
  <si>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</si>
  <si>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</si>
  <si>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</si>
  <si>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</si>
  <si>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</si>
  <si>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</si>
  <si>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</si>
  <si>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</si>
  <si>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</si>
  <si>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</si>
  <si>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</si>
  <si>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</si>
  <si>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</si>
  <si>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</si>
  <si>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</si>
  <si>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</si>
  <si>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</si>
  <si>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</si>
  <si>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</si>
  <si>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</si>
  <si>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</si>
  <si>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</si>
  <si>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</si>
  <si>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</si>
  <si>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</si>
  <si>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</si>
  <si>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</si>
  <si>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</si>
  <si>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</si>
  <si>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</si>
  <si>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</si>
  <si>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</si>
  <si>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</si>
  <si>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</si>
  <si>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</si>
  <si>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</si>
  <si>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</si>
  <si>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</si>
  <si>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</si>
  <si>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</si>
  <si>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</si>
  <si>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</si>
  <si>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</si>
  <si>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</si>
  <si>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</si>
  <si>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</si>
  <si>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</si>
  <si>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</si>
  <si>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</si>
  <si>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</si>
  <si>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</si>
  <si>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</si>
  <si>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</si>
  <si>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</si>
  <si>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</si>
  <si>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</si>
  <si>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</si>
  <si>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</si>
  <si>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</si>
  <si>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</si>
  <si>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</si>
  <si>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</si>
  <si>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</si>
  <si>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</si>
  <si>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</si>
  <si>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</si>
  <si>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</si>
  <si>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</si>
  <si>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</si>
  <si>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</si>
  <si>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</si>
  <si>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</si>
  <si>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</si>
  <si>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</si>
  <si>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</si>
  <si>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</si>
  <si>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</si>
  <si>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</si>
  <si>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</si>
  <si>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</si>
  <si>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</si>
  <si>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</si>
  <si>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</si>
  <si>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</si>
  <si>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</si>
  <si>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</si>
  <si>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</si>
  <si>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</si>
  <si>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</si>
  <si>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</si>
  <si>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</si>
  <si>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</si>
  <si>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</si>
  <si>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</si>
  <si>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</si>
  <si>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</si>
  <si>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</si>
  <si>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</si>
  <si>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</si>
  <si>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</si>
  <si>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</si>
  <si>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</si>
  <si>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</si>
  <si>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</si>
  <si>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</si>
  <si>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</si>
  <si>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</si>
  <si>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</si>
  <si>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</si>
  <si>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</si>
  <si>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</si>
  <si>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</si>
  <si>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</si>
  <si>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</si>
  <si>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</si>
  <si>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</si>
  <si>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</si>
  <si>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</si>
  <si>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</si>
  <si>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</si>
  <si>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</si>
  <si>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</si>
  <si>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</si>
  <si>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</si>
  <si>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</si>
  <si>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</si>
  <si>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</si>
  <si>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</si>
  <si>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</si>
  <si>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</si>
  <si>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</si>
  <si>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</si>
  <si>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</si>
  <si>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</si>
  <si>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</si>
  <si>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</si>
  <si>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</si>
  <si>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</si>
  <si>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</si>
  <si>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</si>
  <si>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</si>
  <si>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</si>
  <si>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</si>
  <si>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</si>
  <si>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</si>
  <si>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</si>
  <si>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</si>
  <si>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</si>
  <si>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</si>
  <si>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</si>
  <si>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</si>
  <si>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</si>
  <si>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</si>
  <si>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</si>
  <si>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</si>
  <si>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</si>
  <si>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</si>
  <si>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</si>
  <si>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</si>
  <si>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</si>
  <si>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</si>
  <si>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</si>
  <si>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</si>
  <si>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</si>
  <si>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</si>
  <si>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</si>
  <si>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</si>
  <si>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</si>
  <si>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</si>
  <si>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</si>
  <si>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</si>
  <si>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</si>
  <si>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</si>
  <si>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</si>
  <si>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</si>
  <si>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</si>
  <si>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</si>
  <si>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</si>
  <si>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</si>
  <si>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</si>
  <si>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</si>
  <si>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</si>
  <si>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</si>
  <si>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</si>
  <si>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</si>
  <si>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</si>
  <si>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</si>
  <si>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</si>
  <si>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</si>
  <si>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</si>
  <si>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</si>
  <si>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</si>
  <si>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</si>
  <si>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</si>
  <si>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</si>
  <si>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</si>
  <si>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</si>
  <si>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</si>
  <si>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</si>
  <si>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</si>
  <si>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</si>
  <si>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</si>
  <si>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</si>
  <si>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</si>
  <si>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</si>
  <si>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</si>
  <si>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</si>
  <si>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</si>
  <si>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</si>
  <si>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</si>
  <si>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</si>
  <si>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</si>
  <si>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</si>
  <si>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</si>
  <si>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</si>
  <si>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</si>
  <si>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</si>
  <si>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</si>
  <si>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</si>
  <si>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</si>
  <si>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</si>
  <si>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</si>
  <si>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</si>
  <si>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</si>
  <si>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</si>
  <si>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</si>
  <si>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</si>
  <si>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</si>
  <si>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</si>
  <si>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</si>
  <si>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</si>
  <si>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</si>
  <si>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</si>
  <si>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</si>
  <si>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</si>
  <si>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</si>
  <si>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</si>
  <si>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</si>
  <si>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</si>
  <si>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</si>
  <si>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</si>
  <si>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</si>
  <si>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</si>
  <si>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</si>
  <si>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</si>
  <si>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</si>
  <si>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</si>
  <si>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</si>
  <si>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</si>
  <si>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</si>
  <si>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</si>
  <si>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</si>
  <si>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</si>
  <si>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</si>
  <si>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</si>
  <si>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</si>
  <si>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</si>
  <si>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</si>
  <si>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</si>
  <si>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</si>
  <si>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</si>
  <si>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</si>
  <si>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</si>
  <si>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</si>
  <si>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</si>
  <si>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</si>
  <si>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</si>
  <si>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</si>
  <si>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</si>
  <si>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</si>
  <si>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</si>
  <si>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</si>
  <si>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</si>
  <si>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</si>
  <si>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</si>
  <si>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</si>
  <si>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</si>
  <si>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</si>
  <si>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</si>
  <si>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</si>
  <si>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</si>
  <si>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</si>
  <si>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</si>
  <si>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</si>
  <si>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</si>
  <si>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</si>
  <si>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</si>
  <si>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</si>
  <si>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</si>
  <si>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</si>
  <si>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</si>
  <si>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</si>
  <si>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</si>
  <si>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</si>
  <si>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</si>
  <si>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</si>
  <si>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</si>
  <si>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</si>
  <si>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</si>
  <si>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</si>
  <si>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</si>
  <si>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</si>
  <si>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</si>
  <si>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</si>
  <si>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</si>
  <si>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</si>
  <si>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</si>
  <si>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</si>
  <si>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</si>
  <si>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</si>
  <si>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</si>
  <si>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</si>
  <si>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</si>
  <si>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</si>
  <si>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</si>
  <si>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</si>
  <si>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</si>
  <si>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</si>
  <si>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</si>
  <si>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</si>
  <si>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</si>
  <si>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</si>
  <si>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</si>
  <si>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</si>
  <si>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</si>
  <si>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</si>
  <si>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</si>
  <si>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</si>
  <si>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</si>
  <si>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</si>
  <si>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</si>
  <si>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</si>
  <si>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</si>
  <si>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</si>
  <si>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</si>
  <si>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</si>
  <si>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</si>
  <si>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</si>
  <si>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</si>
  <si>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</si>
  <si>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</si>
  <si>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</si>
  <si>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</si>
  <si>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</si>
  <si>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</si>
  <si>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</si>
  <si>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</si>
  <si>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</si>
  <si>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</si>
  <si>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</si>
  <si>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</si>
  <si>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</si>
  <si>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</si>
  <si>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</si>
  <si>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</si>
  <si>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</si>
  <si>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</si>
  <si>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</si>
  <si>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</si>
  <si>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</si>
  <si>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</si>
  <si>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</si>
  <si>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</si>
  <si>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</si>
  <si>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</si>
  <si>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</si>
  <si>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</si>
  <si>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</si>
  <si>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</si>
  <si>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</si>
  <si>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</si>
  <si>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</si>
  <si>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</si>
  <si>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</si>
  <si>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</si>
  <si>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</si>
  <si>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</si>
  <si>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</si>
  <si>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</si>
  <si>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</si>
  <si>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</si>
  <si>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</si>
  <si>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</si>
  <si>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</si>
  <si>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</si>
  <si>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</si>
  <si>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</si>
  <si>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</si>
  <si>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</si>
  <si>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</si>
  <si>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</si>
  <si>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</si>
  <si>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</si>
  <si>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</si>
  <si>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</si>
  <si>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</si>
  <si>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</si>
  <si>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</si>
  <si>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</si>
  <si>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</si>
  <si>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</si>
  <si>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</si>
  <si>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</si>
  <si>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</si>
  <si>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</si>
  <si>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</si>
  <si>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</si>
  <si>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</si>
  <si>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</si>
  <si>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</si>
  <si>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</si>
  <si>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</si>
  <si>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</si>
  <si>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</si>
  <si>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</si>
  <si>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</si>
  <si>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</si>
  <si>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</si>
  <si>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</si>
  <si>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</si>
  <si>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</si>
  <si>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</si>
  <si>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</si>
  <si>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</si>
  <si>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</si>
  <si>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</si>
  <si>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</si>
  <si>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</si>
  <si>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</si>
  <si>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</si>
  <si>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</si>
  <si>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</si>
  <si>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</si>
  <si>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</si>
  <si>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</si>
  <si>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</si>
  <si>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</si>
  <si>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</si>
  <si>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</si>
  <si>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</si>
  <si>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</si>
  <si>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</si>
  <si>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</si>
  <si>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</si>
  <si>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</si>
  <si>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</si>
  <si>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</si>
  <si>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</si>
  <si>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</si>
  <si>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</si>
  <si>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</si>
  <si>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</si>
  <si>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</si>
  <si>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</si>
  <si>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</si>
  <si>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</si>
  <si>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</si>
  <si>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</si>
  <si>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</si>
  <si>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</si>
  <si>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</si>
  <si>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</si>
  <si>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</si>
  <si>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</si>
  <si>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</si>
  <si>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</si>
  <si>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</si>
  <si>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</si>
  <si>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</si>
  <si>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</si>
  <si>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</si>
  <si>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</si>
  <si>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</si>
  <si>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</si>
  <si>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</si>
  <si>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</si>
  <si>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</si>
  <si>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</si>
  <si>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</si>
  <si>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</si>
  <si>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</si>
  <si>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</si>
  <si>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</si>
  <si>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</si>
  <si>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</si>
  <si>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</si>
  <si>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</si>
  <si>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</si>
  <si>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</si>
  <si>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</si>
  <si>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</si>
  <si>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</si>
  <si>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</si>
  <si>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</si>
  <si>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</si>
  <si>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</si>
  <si>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</si>
  <si>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</si>
  <si>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</si>
  <si>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</si>
  <si>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</si>
  <si>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</si>
  <si>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</si>
  <si>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</si>
  <si>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</si>
  <si>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</si>
  <si>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</si>
  <si>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</si>
  <si>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</si>
  <si>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</si>
  <si>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</si>
  <si>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</si>
  <si>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</si>
  <si>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</si>
  <si>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</si>
  <si>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</si>
  <si>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</si>
  <si>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</si>
  <si>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</si>
  <si>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</si>
  <si>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</si>
  <si>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</si>
  <si>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</si>
  <si>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</si>
  <si>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</si>
  <si>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</si>
  <si>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</si>
  <si>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</si>
  <si>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</si>
  <si>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</si>
  <si>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</si>
  <si>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</si>
  <si>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</si>
  <si>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</si>
  <si>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</si>
  <si>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</si>
  <si>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</si>
  <si>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</si>
  <si>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</si>
  <si>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</si>
  <si>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</si>
  <si>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</si>
  <si>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</si>
  <si>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</si>
  <si>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</si>
  <si>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</si>
  <si>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</si>
  <si>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</si>
  <si>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</si>
  <si>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</si>
  <si>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</si>
  <si>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</si>
  <si>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</si>
  <si>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</si>
  <si>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</si>
  <si>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</si>
  <si>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</si>
  <si>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</si>
  <si>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</si>
  <si>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</si>
  <si>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</si>
  <si>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</si>
  <si>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</si>
  <si>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</si>
  <si>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</si>
  <si>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</si>
  <si>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</si>
  <si>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</si>
  <si>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</si>
  <si>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</si>
  <si>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</si>
  <si>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</si>
  <si>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</si>
  <si>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</si>
  <si>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</si>
  <si>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</si>
  <si>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</si>
  <si>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</si>
  <si>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</si>
  <si>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</si>
  <si>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</si>
  <si>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</si>
  <si>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</si>
  <si>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</si>
  <si>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</si>
  <si>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</si>
  <si>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</si>
  <si>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</si>
  <si>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</si>
  <si>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</si>
  <si>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</si>
  <si>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</si>
  <si>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</si>
  <si>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</si>
  <si>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</si>
  <si>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</si>
  <si>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</si>
  <si>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</si>
  <si>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</si>
  <si>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</si>
  <si>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</si>
  <si>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</si>
  <si>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</si>
  <si>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</si>
  <si>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</si>
  <si>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</si>
  <si>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</si>
  <si>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</si>
  <si>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</si>
  <si>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</si>
  <si>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</si>
  <si>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</si>
  <si>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</si>
  <si>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</si>
  <si>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</si>
  <si>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</si>
  <si>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</si>
  <si>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</si>
  <si>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</si>
  <si>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</si>
  <si>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</si>
  <si>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</si>
  <si>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</si>
  <si>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</si>
  <si>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</si>
  <si>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</si>
  <si>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</si>
  <si>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</si>
  <si>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</si>
  <si>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</si>
  <si>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</si>
  <si>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</si>
  <si>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</si>
  <si>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</si>
  <si>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</si>
  <si>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</si>
  <si>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</si>
  <si>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</si>
  <si>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</si>
  <si>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</si>
  <si>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</si>
  <si>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</si>
  <si>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</si>
  <si>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</si>
  <si>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</si>
  <si>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</si>
  <si>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</si>
  <si>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</si>
  <si>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</si>
  <si>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</si>
  <si>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</si>
  <si>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</si>
  <si>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</si>
  <si>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</si>
  <si>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</si>
  <si>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</si>
  <si>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</si>
  <si>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</si>
  <si>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</si>
  <si>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</si>
  <si>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</si>
  <si>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</si>
  <si>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</si>
  <si>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</si>
  <si>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</si>
  <si>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</si>
  <si>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</si>
  <si>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</si>
  <si>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</si>
  <si>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</si>
  <si>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</si>
  <si>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</si>
  <si>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</si>
  <si>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</si>
  <si>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</si>
  <si>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</si>
  <si>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</si>
  <si>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</si>
  <si>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</si>
  <si>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</si>
  <si>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</si>
  <si>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</si>
  <si>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</si>
  <si>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</si>
  <si>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</si>
  <si>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</si>
  <si>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</si>
  <si>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</si>
  <si>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</si>
  <si>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</si>
  <si>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</si>
  <si>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</si>
  <si>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</si>
  <si>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</si>
  <si>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</si>
  <si>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</si>
  <si>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</si>
  <si>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</si>
  <si>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</si>
  <si>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</si>
  <si>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</si>
  <si>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</si>
  <si>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</si>
  <si>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</si>
  <si>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</si>
  <si>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</si>
  <si>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</si>
  <si>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</si>
  <si>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</si>
  <si>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</si>
  <si>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</si>
  <si>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</si>
  <si>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</si>
  <si>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</si>
  <si>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</si>
  <si>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</si>
  <si>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</si>
  <si>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</si>
  <si>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</si>
  <si>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</si>
  <si>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</si>
  <si>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</si>
  <si>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</si>
  <si>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</si>
  <si>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</si>
  <si>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</si>
  <si>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</si>
  <si>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</si>
  <si>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</si>
  <si>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</si>
  <si>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</si>
  <si>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</si>
  <si>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</si>
  <si>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</si>
  <si>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</si>
  <si>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</si>
  <si>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</si>
  <si>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</si>
  <si>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</si>
  <si>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</si>
  <si>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</si>
  <si>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</si>
  <si>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</si>
  <si>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</si>
  <si>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</si>
  <si>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</si>
  <si>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</si>
  <si>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</si>
  <si>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</si>
  <si>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</si>
  <si>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</si>
  <si>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</si>
  <si>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</si>
  <si>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</si>
  <si>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</si>
  <si>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</si>
  <si>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</si>
  <si>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</si>
  <si>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</si>
  <si>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</si>
  <si>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</si>
  <si>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</si>
  <si>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</si>
  <si>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</si>
  <si>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</si>
  <si>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</si>
  <si>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</si>
  <si>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</si>
  <si>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</si>
  <si>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</si>
  <si>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</si>
  <si>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</si>
  <si>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</si>
  <si>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</si>
  <si>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</si>
  <si>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</si>
  <si>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</si>
  <si>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</si>
  <si>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</si>
  <si>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</si>
  <si>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</si>
  <si>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</si>
  <si>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</si>
  <si>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</si>
  <si>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</si>
  <si>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</si>
  <si>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</si>
  <si>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</si>
  <si>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</si>
  <si>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</si>
  <si>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</si>
  <si>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</si>
  <si>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</si>
  <si>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</si>
  <si>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</si>
  <si>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</si>
  <si>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</si>
  <si>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</si>
  <si>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</si>
  <si>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</si>
  <si>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</si>
  <si>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</si>
  <si>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</si>
  <si>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</si>
  <si>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</si>
  <si>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</si>
  <si>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</si>
  <si>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</si>
  <si>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</si>
  <si>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</si>
  <si>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</si>
  <si>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</si>
  <si>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</si>
  <si>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</si>
  <si>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</si>
  <si>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</si>
  <si>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</si>
  <si>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</si>
  <si>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</si>
  <si>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</si>
  <si>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</si>
  <si>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</si>
  <si>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</si>
  <si>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</si>
  <si>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</si>
  <si>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</si>
  <si>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</si>
  <si>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</si>
  <si>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</si>
  <si>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</si>
  <si>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</si>
  <si>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</si>
  <si>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</si>
  <si>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</si>
  <si>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</si>
  <si>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</si>
  <si>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</si>
  <si>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</si>
  <si>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</si>
  <si>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</si>
  <si>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</si>
  <si>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</si>
  <si>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</si>
  <si>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</si>
  <si>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</si>
  <si>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</si>
  <si>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</si>
  <si>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</si>
  <si>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</si>
  <si>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</si>
  <si>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</si>
  <si>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</si>
  <si>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</si>
  <si>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</si>
  <si>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</si>
  <si>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</si>
  <si>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</si>
  <si>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</si>
  <si>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</si>
  <si>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</si>
  <si>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</si>
  <si>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</si>
  <si>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</si>
  <si>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</si>
  <si>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</si>
  <si>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</si>
  <si>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</si>
  <si>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</si>
  <si>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</si>
  <si>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</si>
  <si>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</si>
  <si>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</si>
  <si>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</si>
  <si>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</si>
  <si>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</si>
  <si>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</si>
  <si>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</si>
  <si>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</si>
  <si>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</si>
  <si>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</si>
  <si>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</si>
  <si>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</si>
  <si>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</si>
  <si>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</si>
  <si>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</si>
  <si>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</si>
  <si>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</si>
  <si>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</si>
  <si>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</si>
  <si>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</si>
  <si>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</si>
  <si>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</si>
  <si>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</si>
  <si>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</si>
  <si>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</si>
  <si>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</si>
  <si>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</si>
  <si>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</si>
  <si>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</si>
  <si>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</si>
  <si>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</si>
  <si>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</si>
  <si>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</si>
  <si>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</si>
  <si>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</si>
  <si>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</si>
  <si>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</si>
  <si>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</si>
  <si>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</si>
  <si>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</si>
  <si>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</si>
  <si>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</si>
  <si>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</si>
  <si>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</si>
  <si>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</si>
  <si>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</si>
  <si>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</si>
  <si>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</si>
  <si>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</si>
  <si>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</si>
  <si>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</si>
  <si>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</si>
  <si>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</si>
  <si>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</si>
  <si>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</si>
  <si>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</si>
  <si>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</si>
  <si>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</si>
  <si>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</si>
  <si>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</si>
  <si>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</si>
  <si>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</si>
  <si>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</si>
  <si>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</si>
  <si>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</si>
  <si>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</si>
  <si>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</si>
  <si>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</si>
  <si>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</si>
  <si>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</si>
  <si>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</si>
  <si>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</si>
  <si>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</si>
  <si>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</si>
  <si>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</si>
  <si>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</si>
  <si>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</si>
  <si>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</si>
  <si>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</si>
  <si>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</si>
  <si>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</si>
  <si>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</si>
  <si>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</si>
  <si>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</si>
  <si>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</si>
  <si>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</si>
  <si>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</si>
  <si>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</si>
  <si>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</si>
  <si>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</si>
  <si>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</si>
  <si>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</si>
  <si>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</si>
  <si>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</si>
  <si>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</si>
  <si>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</si>
  <si>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</si>
  <si>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</si>
  <si>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</si>
  <si>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</si>
  <si>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</si>
  <si>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</si>
  <si>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</si>
  <si>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</si>
  <si>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</si>
  <si>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</si>
  <si>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</si>
  <si>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</si>
  <si>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</si>
  <si>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</si>
  <si>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</si>
  <si>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</si>
  <si>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</si>
  <si>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</si>
  <si>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</si>
  <si>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</si>
  <si>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</si>
  <si>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</si>
  <si>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</si>
  <si>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</si>
  <si>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</si>
  <si>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</si>
  <si>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</si>
  <si>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</si>
  <si>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</si>
  <si>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</si>
  <si>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</si>
  <si>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</si>
  <si>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</si>
  <si>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</si>
  <si>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</si>
  <si>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</si>
  <si>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</si>
  <si>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</si>
  <si>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</si>
  <si>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</si>
  <si>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</si>
  <si>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</si>
  <si>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</si>
  <si>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</si>
  <si>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</si>
  <si>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</si>
  <si>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</si>
  <si>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</si>
  <si>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</si>
  <si>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</si>
  <si>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</si>
  <si>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</si>
  <si>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</si>
  <si>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</si>
  <si>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</si>
  <si>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</si>
  <si>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</si>
  <si>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</si>
  <si>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</si>
  <si>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</si>
  <si>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</si>
  <si>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</si>
  <si>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</si>
  <si>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</si>
  <si>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</si>
  <si>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</si>
  <si>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</si>
  <si>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</si>
  <si>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</si>
  <si>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</si>
  <si>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</si>
  <si>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</si>
  <si>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</si>
  <si>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</si>
  <si>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</si>
  <si>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</si>
  <si>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</si>
  <si>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</si>
  <si>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</si>
  <si>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</si>
  <si>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</si>
  <si>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</si>
  <si>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</si>
  <si>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</si>
  <si>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</si>
  <si>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</si>
  <si>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</si>
  <si>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</si>
  <si>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</si>
  <si>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</si>
  <si>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</si>
  <si>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</si>
  <si>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</si>
  <si>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</si>
  <si>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</si>
  <si>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</si>
  <si>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</si>
  <si>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</si>
  <si>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</si>
  <si>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</si>
  <si>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</si>
  <si>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</si>
  <si>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</si>
  <si>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</si>
  <si>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</si>
  <si>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</si>
  <si>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</si>
  <si>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</si>
  <si>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</si>
  <si>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</si>
  <si>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</si>
  <si>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</si>
  <si>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</si>
  <si>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</si>
  <si>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</si>
  <si>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</si>
  <si>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</si>
  <si>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</si>
  <si>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</si>
  <si>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</si>
  <si>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</si>
  <si>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</si>
  <si>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</si>
  <si>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</si>
  <si>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</si>
  <si>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</si>
  <si>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</si>
  <si>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</si>
  <si>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</si>
  <si>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</si>
  <si>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</si>
  <si>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</si>
  <si>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</si>
  <si>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</si>
  <si>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</si>
  <si>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</si>
  <si>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</si>
  <si>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</si>
  <si>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</si>
  <si>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</si>
  <si>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</si>
  <si>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</si>
  <si>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</si>
  <si>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</si>
  <si>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</si>
  <si>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</si>
  <si>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</si>
  <si>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</si>
  <si>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</si>
  <si>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</si>
  <si>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</si>
  <si>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</si>
  <si>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</si>
  <si>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</si>
  <si>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</si>
  <si>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</si>
  <si>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</si>
  <si>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</si>
  <si>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</si>
  <si>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</si>
  <si>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</si>
  <si>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</si>
  <si>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</si>
  <si>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</si>
  <si>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</si>
  <si>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</si>
  <si>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</si>
  <si>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</si>
  <si>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</si>
  <si>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</si>
  <si>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</si>
  <si>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</si>
  <si>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</si>
  <si>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</si>
  <si>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</si>
  <si>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</si>
  <si>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</si>
  <si>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</si>
  <si>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</si>
  <si>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</si>
  <si>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</si>
  <si>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</si>
  <si>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</si>
  <si>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</si>
  <si>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</si>
  <si>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</si>
  <si>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</si>
  <si>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</si>
  <si>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</si>
  <si>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</si>
  <si>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</si>
  <si>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</si>
  <si>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</si>
  <si>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</si>
  <si>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</si>
  <si>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</si>
  <si>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</si>
  <si>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</si>
  <si>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</si>
  <si>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</si>
  <si>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</si>
  <si>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</si>
  <si>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</si>
  <si>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</si>
  <si>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</si>
  <si>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</si>
  <si>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</si>
  <si>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</si>
  <si>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</si>
  <si>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</si>
  <si>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</si>
  <si>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</si>
  <si>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</si>
  <si>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</si>
  <si>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</si>
  <si>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</si>
  <si>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</si>
  <si>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</si>
  <si>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</si>
  <si>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</si>
  <si>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</si>
  <si>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</si>
  <si>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</si>
  <si>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</si>
  <si>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</si>
  <si>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</si>
  <si>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</si>
  <si>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</si>
  <si>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</si>
  <si>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</si>
  <si>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</si>
  <si>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</si>
  <si>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</si>
  <si>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</si>
  <si>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</si>
  <si>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</si>
  <si>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</si>
  <si>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</si>
  <si>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</si>
  <si>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</si>
  <si>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</si>
  <si>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</si>
  <si>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</si>
  <si>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</si>
  <si>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</si>
  <si>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</si>
  <si>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</si>
  <si>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</si>
  <si>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</si>
  <si>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</si>
  <si>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</si>
  <si>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</si>
  <si>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</si>
  <si>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</si>
  <si>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</si>
  <si>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</si>
  <si>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</si>
  <si>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</si>
  <si>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</si>
  <si>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</si>
  <si>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</si>
  <si>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</si>
  <si>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</si>
  <si>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</si>
  <si>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</si>
  <si>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</si>
  <si>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</si>
  <si>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</si>
  <si>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</si>
  <si>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</si>
  <si>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</si>
  <si>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</si>
  <si>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</si>
  <si>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</si>
  <si>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</si>
  <si>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</si>
  <si>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</si>
  <si>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</si>
  <si>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</si>
  <si>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</si>
  <si>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</si>
  <si>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</si>
  <si>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</si>
  <si>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</si>
  <si>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</si>
  <si>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</si>
  <si>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</si>
  <si>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</si>
  <si>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</si>
  <si>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</si>
  <si>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</si>
  <si>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</si>
  <si>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</si>
  <si>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</si>
  <si>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</si>
  <si>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</si>
  <si>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</si>
  <si>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</si>
  <si>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</si>
  <si>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</si>
  <si>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</si>
  <si>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</si>
  <si>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</si>
  <si>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</si>
  <si>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</si>
  <si>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</si>
  <si>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</si>
  <si>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</si>
  <si>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</si>
  <si>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</si>
  <si>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</si>
  <si>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</si>
  <si>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</si>
  <si>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</si>
  <si>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</si>
  <si>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</si>
  <si>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</si>
  <si>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</si>
  <si>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</si>
  <si>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</si>
  <si>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</si>
  <si>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</si>
  <si>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</si>
  <si>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</si>
  <si>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</si>
  <si>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</si>
  <si>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</si>
  <si>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</si>
  <si>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</si>
  <si>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</si>
  <si>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</si>
  <si>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</si>
  <si>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</si>
  <si>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</si>
  <si>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</si>
  <si>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</si>
  <si>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</si>
  <si>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</si>
  <si>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</si>
  <si>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</si>
  <si>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</si>
  <si>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</si>
  <si>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</si>
  <si>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</si>
  <si>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</si>
  <si>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</si>
  <si>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</si>
  <si>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</si>
  <si>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</si>
  <si>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</si>
  <si>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</si>
  <si>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</si>
  <si>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</si>
  <si>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</si>
  <si>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</si>
  <si>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</si>
  <si>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</si>
  <si>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</si>
  <si>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</si>
  <si>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</si>
  <si>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</si>
  <si>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</si>
  <si>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</si>
  <si>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</si>
  <si>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</si>
  <si>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</si>
  <si>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</si>
  <si>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</si>
  <si>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</si>
  <si>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</si>
  <si>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</si>
  <si>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</si>
  <si>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</si>
  <si>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</si>
  <si>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</si>
  <si>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</si>
  <si>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</si>
  <si>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</si>
  <si>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</si>
  <si>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</si>
  <si>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</si>
  <si>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</si>
  <si>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</si>
  <si>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</si>
  <si>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</si>
  <si>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</si>
  <si>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</si>
  <si>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</si>
  <si>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</si>
  <si>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</si>
  <si>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</si>
  <si>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</si>
  <si>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</si>
  <si>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</si>
  <si>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</si>
  <si>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</si>
  <si>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</si>
  <si>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</si>
  <si>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</si>
  <si>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</si>
  <si>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</si>
  <si>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</si>
  <si>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</si>
  <si>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</si>
  <si>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</si>
  <si>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</si>
  <si>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</si>
  <si>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</si>
  <si>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</si>
  <si>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</si>
  <si>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</si>
  <si>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</si>
  <si>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</si>
  <si>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</si>
  <si>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</si>
  <si>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</si>
  <si>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</si>
  <si>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</si>
  <si>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</si>
  <si>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</si>
  <si>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</si>
  <si>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</si>
  <si>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</si>
  <si>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</si>
  <si>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</si>
  <si>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</si>
  <si>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</si>
  <si>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</si>
  <si>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</si>
  <si>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</si>
  <si>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</si>
  <si>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</si>
  <si>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</si>
  <si>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</si>
  <si>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</si>
  <si>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</si>
  <si>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</si>
  <si>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</si>
  <si>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</si>
  <si>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</si>
  <si>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</si>
  <si>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</si>
  <si>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</si>
  <si>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</si>
  <si>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</si>
  <si>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</si>
  <si>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</si>
  <si>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</si>
  <si>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</si>
  <si>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</si>
  <si>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</si>
  <si>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</si>
  <si>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</si>
  <si>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</si>
  <si>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</si>
  <si>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</si>
  <si>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</si>
  <si>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</si>
  <si>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</si>
  <si>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</si>
  <si>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</si>
  <si>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</si>
  <si>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</si>
  <si>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</si>
  <si>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</si>
  <si>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</si>
  <si>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</si>
  <si>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</si>
  <si>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</si>
  <si>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</si>
  <si>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</si>
  <si>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</si>
  <si>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</si>
  <si>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</si>
  <si>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</si>
  <si>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</si>
  <si>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</si>
  <si>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</si>
  <si>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</si>
  <si>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</si>
  <si>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</si>
  <si>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</si>
  <si>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</si>
  <si>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</si>
  <si>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</si>
  <si>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</si>
  <si>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</si>
  <si>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</si>
  <si>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</si>
  <si>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</si>
  <si>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</si>
  <si>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</si>
  <si>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</si>
  <si>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</si>
  <si>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</si>
  <si>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</si>
  <si>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</si>
  <si>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</si>
  <si>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</si>
  <si>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</si>
  <si>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</si>
  <si>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</si>
  <si>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</si>
  <si>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</si>
  <si>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</si>
  <si>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</si>
  <si>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</si>
  <si>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</si>
  <si>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</si>
  <si>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</si>
  <si>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</si>
  <si>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</si>
  <si>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</si>
  <si>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</si>
  <si>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</si>
  <si>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</si>
  <si>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</si>
  <si>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</si>
  <si>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</si>
  <si>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</si>
  <si>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</si>
  <si>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</si>
  <si>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</si>
  <si>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</si>
  <si>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</si>
  <si>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</si>
  <si>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</si>
  <si>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</si>
  <si>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</si>
  <si>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</si>
  <si>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</si>
  <si>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</si>
  <si>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</si>
  <si>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</si>
  <si>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</si>
  <si>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</si>
  <si>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</si>
  <si>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</si>
  <si>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</si>
  <si>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</si>
  <si>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</si>
  <si>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</si>
  <si>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</si>
  <si>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</si>
  <si>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</si>
  <si>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</si>
  <si>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</si>
  <si>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</si>
  <si>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</si>
  <si>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</si>
  <si>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</si>
  <si>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</si>
  <si>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</si>
  <si>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</si>
  <si>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</si>
  <si>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</si>
  <si>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</si>
  <si>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</si>
  <si>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</si>
  <si>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</si>
  <si>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</si>
  <si>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</si>
  <si>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</si>
  <si>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</si>
  <si>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</si>
  <si>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</si>
  <si>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</si>
  <si>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</si>
  <si>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</si>
  <si>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</si>
  <si>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</si>
  <si>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</si>
  <si>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</si>
  <si>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</si>
  <si>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</si>
  <si>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</si>
  <si>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</si>
  <si>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</si>
  <si>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</si>
  <si>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</si>
  <si>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</si>
  <si>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</si>
  <si>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</si>
  <si>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</si>
  <si>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</si>
  <si>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</si>
  <si>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</si>
  <si>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</si>
  <si>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</si>
  <si>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</si>
  <si>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</si>
  <si>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</si>
  <si>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</si>
  <si>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</si>
  <si>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</si>
  <si>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</si>
  <si>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</si>
  <si>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</si>
  <si>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</si>
  <si>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</si>
  <si>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</si>
  <si>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</si>
  <si>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</si>
  <si>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</si>
  <si>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</si>
  <si>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</si>
  <si>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</si>
  <si>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</si>
  <si>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</si>
  <si>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</si>
  <si>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</si>
  <si>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</si>
  <si>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</si>
  <si>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</si>
  <si>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</si>
  <si>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</si>
  <si>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</si>
  <si>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</si>
  <si>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</si>
  <si>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</si>
  <si>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</si>
  <si>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</si>
  <si>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</si>
  <si>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</si>
  <si>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</si>
  <si>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</si>
  <si>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</si>
  <si>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</si>
  <si>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</si>
  <si>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</si>
  <si>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</si>
  <si>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</si>
  <si>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</si>
  <si>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</si>
  <si>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</si>
  <si>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</si>
  <si>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</si>
  <si>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</si>
  <si>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</si>
  <si>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</si>
  <si>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</si>
  <si>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</si>
  <si>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</si>
  <si>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</si>
  <si>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</si>
  <si>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</si>
  <si>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</si>
  <si>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</si>
  <si>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</si>
  <si>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</si>
  <si>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</si>
  <si>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</si>
  <si>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</si>
  <si>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</si>
  <si>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</si>
  <si>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</si>
  <si>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</si>
  <si>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</si>
  <si>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</si>
  <si>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</si>
  <si>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</si>
  <si>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</si>
  <si>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</si>
  <si>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</si>
  <si>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</si>
  <si>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</si>
  <si>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</si>
  <si>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</si>
  <si>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</si>
  <si>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</si>
  <si>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</si>
  <si>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</si>
  <si>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</si>
  <si>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</si>
  <si>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</si>
  <si>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</si>
  <si>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</si>
  <si>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</si>
  <si>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</si>
  <si>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</si>
  <si>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</si>
  <si>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</si>
  <si>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</si>
  <si>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</si>
  <si>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</si>
  <si>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</si>
  <si>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</si>
  <si>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</si>
  <si>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</si>
  <si>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</si>
  <si>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</si>
  <si>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</si>
  <si>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</si>
  <si>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</si>
  <si>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</si>
  <si>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</si>
  <si>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</si>
  <si>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</si>
  <si>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</si>
  <si>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</si>
  <si>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</si>
  <si>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</si>
  <si>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</si>
  <si>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</si>
  <si>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</si>
  <si>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</si>
  <si>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</si>
  <si>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</si>
  <si>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</si>
  <si>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</si>
  <si>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</si>
  <si>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</si>
  <si>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</si>
  <si>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</si>
  <si>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</si>
  <si>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</si>
  <si>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</si>
  <si>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</si>
  <si>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</si>
  <si>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</si>
  <si>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</si>
  <si>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</si>
  <si>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</si>
  <si>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</si>
  <si>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</si>
  <si>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</si>
  <si>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</si>
  <si>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</si>
  <si>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</si>
  <si>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</si>
  <si>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</si>
  <si>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</si>
  <si>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</si>
  <si>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</si>
  <si>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</si>
  <si>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</si>
  <si>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</si>
  <si>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</si>
  <si>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</si>
  <si>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</si>
  <si>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</si>
  <si>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</si>
  <si>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</si>
  <si>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</si>
  <si>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</si>
  <si>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</si>
  <si>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</si>
  <si>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</si>
  <si>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</si>
  <si>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</si>
  <si>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</si>
  <si>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</si>
  <si>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</si>
  <si>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</si>
  <si>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</si>
  <si>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</si>
  <si>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</si>
  <si>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</si>
  <si>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</si>
  <si>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</si>
  <si>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</si>
  <si>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</si>
  <si>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</si>
  <si>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</si>
  <si>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</si>
  <si>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</si>
  <si>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</si>
  <si>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</si>
  <si>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</si>
  <si>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</si>
  <si>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</si>
  <si>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</si>
  <si>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</si>
  <si>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</si>
  <si>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</si>
  <si>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</si>
  <si>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</si>
  <si>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</si>
  <si>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</si>
  <si>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</si>
  <si>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</si>
  <si>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</si>
  <si>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</si>
  <si>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</si>
  <si>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</si>
  <si>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</si>
  <si>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</si>
  <si>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</si>
  <si>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</si>
  <si>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</si>
  <si>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</si>
  <si>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</si>
  <si>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</si>
  <si>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</si>
  <si>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</si>
  <si>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</si>
  <si>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</si>
  <si>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</si>
  <si>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</si>
  <si>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</si>
  <si>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</si>
  <si>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</si>
  <si>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</si>
  <si>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</si>
  <si>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</si>
  <si>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</si>
  <si>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</si>
  <si>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</si>
  <si>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</si>
  <si>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</si>
  <si>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</si>
  <si>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</si>
  <si>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</si>
  <si>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</si>
  <si>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</si>
  <si>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</si>
  <si>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</si>
  <si>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</si>
  <si>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</si>
  <si>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</si>
  <si>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</si>
  <si>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</si>
  <si>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</si>
  <si>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</si>
  <si>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</si>
  <si>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</si>
  <si>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</si>
  <si>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</si>
  <si>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</si>
  <si>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</si>
  <si>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</si>
  <si>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</si>
  <si>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</si>
  <si>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</si>
  <si>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</si>
  <si>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</si>
  <si>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</si>
  <si>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</si>
  <si>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</si>
  <si>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</si>
  <si>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</si>
  <si>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</si>
  <si>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</si>
  <si>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</si>
  <si>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</si>
  <si>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</si>
  <si>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</si>
  <si>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</si>
  <si>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</si>
  <si>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</si>
  <si>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</si>
  <si>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</si>
  <si>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</si>
  <si>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</si>
  <si>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</si>
  <si>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</si>
  <si>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</si>
  <si>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</si>
  <si>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</si>
  <si>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</si>
  <si>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</si>
  <si>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</si>
  <si>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</si>
  <si>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</si>
  <si>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</si>
  <si>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</si>
  <si>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</si>
  <si>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</si>
  <si>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</si>
  <si>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</si>
  <si>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</si>
  <si>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</si>
  <si>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</si>
  <si>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</si>
  <si>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</si>
  <si>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</si>
  <si>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</si>
  <si>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</si>
  <si>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</si>
  <si>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</si>
  <si>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</si>
  <si>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</si>
  <si>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</si>
  <si>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</si>
  <si>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</si>
  <si>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</si>
  <si>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</si>
  <si>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</si>
  <si>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</si>
  <si>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</si>
  <si>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</si>
  <si>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</si>
  <si>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</si>
  <si>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</si>
  <si>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</si>
  <si>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</si>
  <si>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</si>
  <si>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</si>
  <si>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</si>
  <si>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</si>
  <si>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</si>
  <si>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</si>
  <si>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</si>
  <si>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</si>
  <si>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</si>
  <si>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</si>
  <si>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</si>
  <si>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</si>
  <si>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</si>
  <si>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</si>
  <si>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</si>
  <si>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</si>
  <si>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</si>
  <si>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</si>
  <si>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</si>
  <si>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</si>
  <si>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</si>
  <si>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</si>
  <si>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</si>
  <si>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</si>
  <si>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</si>
  <si>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</si>
  <si>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</si>
  <si>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</si>
  <si>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</si>
  <si>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</si>
  <si>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</si>
  <si>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</si>
  <si>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</si>
  <si>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</si>
  <si>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</si>
  <si>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</si>
  <si>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</si>
  <si>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</si>
  <si>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</si>
  <si>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</si>
  <si>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</si>
  <si>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</si>
  <si>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</si>
  <si>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</si>
  <si>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</si>
  <si>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</si>
  <si>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</si>
  <si>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</si>
  <si>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</si>
  <si>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</si>
  <si>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</si>
  <si>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</si>
  <si>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</si>
  <si>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</si>
  <si>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</si>
  <si>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</si>
  <si>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</si>
  <si>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</si>
  <si>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</si>
  <si>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</si>
  <si>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</si>
  <si>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</si>
  <si>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</si>
  <si>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</si>
  <si>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</si>
  <si>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</si>
  <si>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</si>
  <si>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</si>
  <si>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</si>
  <si>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</si>
  <si>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</si>
  <si>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</si>
  <si>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</si>
  <si>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</si>
  <si>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</si>
  <si>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</si>
  <si>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</si>
  <si>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</si>
  <si>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</si>
  <si>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</si>
  <si>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</si>
  <si>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</si>
  <si>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</si>
  <si>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</si>
  <si>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</si>
  <si>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</si>
  <si>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</si>
  <si>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</si>
  <si>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</si>
  <si>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</si>
  <si>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</si>
  <si>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</si>
  <si>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</si>
  <si>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</si>
  <si>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</si>
  <si>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</si>
  <si>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</si>
  <si>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</si>
  <si>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</si>
  <si>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</si>
  <si>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</si>
  <si>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</si>
  <si>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</si>
  <si>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</si>
  <si>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</si>
  <si>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</si>
  <si>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</si>
  <si>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</si>
  <si>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</si>
  <si>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</si>
  <si>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</si>
  <si>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</si>
  <si>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</si>
  <si>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</si>
  <si>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</si>
  <si>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</si>
  <si>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</si>
  <si>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</si>
  <si>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</si>
  <si>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</si>
  <si>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</si>
  <si>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</si>
  <si>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</si>
  <si>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</si>
  <si>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</si>
  <si>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</si>
  <si>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</si>
  <si>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</si>
  <si>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</si>
  <si>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</si>
  <si>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</si>
  <si>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</si>
  <si>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</si>
  <si>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</si>
  <si>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</si>
  <si>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</si>
  <si>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</si>
  <si>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</si>
  <si>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</si>
  <si>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</si>
  <si>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</si>
  <si>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</si>
  <si>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</si>
  <si>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</si>
  <si>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</si>
  <si>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</si>
  <si>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</si>
  <si>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</si>
  <si>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</si>
  <si>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</si>
  <si>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</si>
  <si>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</si>
  <si>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</si>
  <si>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</si>
  <si>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</si>
  <si>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</si>
  <si>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</si>
  <si>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</si>
  <si>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</si>
  <si>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</si>
  <si>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</si>
  <si>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</si>
  <si>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</si>
  <si>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</si>
  <si>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</si>
  <si>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</si>
  <si>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</si>
  <si>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</si>
  <si>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</si>
  <si>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</si>
  <si>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</si>
  <si>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</si>
  <si>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</si>
  <si>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</si>
  <si>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</si>
  <si>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</si>
  <si>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</si>
  <si>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</si>
  <si>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</si>
  <si>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</si>
  <si>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</si>
  <si>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</si>
  <si>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</si>
  <si>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</si>
  <si>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</si>
  <si>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</si>
  <si>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</si>
  <si>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</si>
  <si>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</si>
  <si>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</si>
  <si>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</si>
  <si>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</si>
  <si>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</si>
  <si>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</si>
  <si>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</si>
  <si>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</si>
  <si>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</si>
  <si>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</si>
  <si>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</si>
  <si>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</si>
  <si>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</si>
  <si>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</si>
  <si>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</si>
  <si>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</si>
  <si>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</si>
  <si>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</si>
  <si>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</si>
  <si>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</si>
  <si>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</si>
  <si>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</si>
  <si>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</si>
  <si>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</si>
  <si>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</si>
  <si>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</si>
  <si>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</si>
  <si>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</si>
  <si>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</si>
  <si>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</si>
  <si>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</si>
  <si>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</si>
  <si>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</si>
  <si>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</si>
  <si>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</si>
  <si>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</si>
  <si>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</si>
  <si>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</si>
  <si>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</si>
  <si>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</si>
  <si>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</si>
  <si>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</si>
  <si>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</si>
  <si>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</si>
  <si>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</si>
  <si>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</si>
  <si>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</si>
  <si>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</si>
  <si>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</si>
  <si>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</si>
  <si>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</si>
  <si>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</si>
  <si>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</si>
  <si>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</si>
  <si>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</si>
  <si>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</si>
  <si>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</si>
  <si>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</si>
  <si>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</si>
  <si>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</si>
  <si>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</si>
  <si>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</si>
  <si>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</si>
  <si>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</si>
  <si>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</si>
  <si>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</si>
  <si>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</si>
  <si>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</si>
  <si>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</si>
  <si>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</si>
  <si>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</si>
  <si>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</si>
  <si>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</si>
  <si>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</si>
  <si>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</si>
  <si>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</si>
  <si>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</si>
  <si>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</si>
  <si>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</si>
  <si>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</si>
  <si>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</si>
  <si>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</si>
  <si>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</si>
  <si>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</si>
  <si>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</si>
  <si>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</si>
  <si>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</si>
  <si>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</si>
  <si>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</si>
  <si>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</si>
  <si>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</si>
  <si>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</si>
  <si>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</si>
  <si>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</si>
  <si>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</si>
  <si>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</si>
  <si>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</si>
  <si>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</si>
  <si>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</si>
  <si>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</si>
  <si>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</si>
  <si>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</si>
  <si>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</si>
  <si>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</si>
  <si>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</si>
  <si>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</si>
  <si>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</si>
  <si>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</si>
  <si>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</si>
  <si>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</si>
  <si>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</si>
  <si>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</si>
  <si>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</si>
  <si>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</si>
  <si>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</si>
  <si>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</si>
  <si>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</si>
  <si>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</si>
  <si>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</si>
  <si>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</si>
  <si>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</si>
  <si>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</si>
  <si>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</si>
  <si>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</si>
  <si>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</si>
  <si>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</si>
  <si>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</si>
  <si>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</si>
  <si>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</si>
  <si>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</si>
  <si>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</si>
  <si>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</si>
  <si>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</si>
  <si>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</si>
  <si>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</si>
  <si>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</si>
  <si>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</si>
  <si>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</si>
  <si>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</si>
  <si>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</si>
  <si>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</si>
  <si>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</si>
  <si>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</si>
  <si>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</si>
  <si>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</si>
  <si>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</si>
  <si>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</si>
  <si>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</si>
  <si>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</si>
  <si>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</si>
  <si>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</si>
  <si>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</si>
  <si>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</si>
  <si>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</si>
  <si>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</si>
  <si>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</si>
  <si>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</si>
  <si>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</si>
  <si>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</si>
  <si>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</si>
  <si>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</si>
  <si>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</si>
  <si>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</si>
  <si>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</si>
  <si>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</si>
  <si>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</si>
  <si>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</si>
  <si>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</si>
  <si>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</si>
  <si>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</si>
  <si>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</si>
  <si>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</si>
  <si>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</si>
  <si>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</si>
  <si>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</si>
  <si>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</si>
  <si>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</si>
  <si>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</si>
  <si>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</si>
  <si>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</si>
  <si>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</si>
  <si>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</si>
  <si>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</si>
  <si>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</si>
  <si>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</si>
  <si>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</si>
  <si>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</si>
  <si>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</si>
  <si>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</si>
  <si>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</si>
  <si>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</si>
  <si>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</si>
  <si>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</si>
  <si>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</si>
  <si>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</si>
  <si>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</si>
  <si>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</si>
  <si>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</si>
  <si>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</si>
  <si>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</si>
  <si>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</si>
  <si>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</si>
  <si>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</si>
  <si>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</si>
  <si>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</si>
  <si>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</si>
  <si>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</si>
  <si>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</si>
  <si>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</si>
  <si>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</si>
  <si>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</si>
  <si>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</si>
  <si>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</si>
  <si>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</si>
  <si>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</si>
  <si>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</si>
  <si>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</si>
  <si>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</si>
  <si>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</si>
  <si>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</si>
  <si>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</si>
  <si>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</si>
  <si>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</si>
  <si>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</si>
  <si>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</si>
  <si>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</si>
  <si>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</si>
  <si>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</si>
  <si>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</si>
  <si>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</si>
  <si>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</si>
  <si>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</si>
  <si>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</si>
  <si>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</si>
  <si>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</si>
  <si>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</si>
  <si>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</si>
  <si>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</si>
  <si>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</si>
  <si>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</si>
  <si>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</si>
  <si>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</si>
  <si>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</si>
  <si>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</si>
  <si>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</si>
  <si>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</si>
  <si>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</si>
  <si>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</si>
  <si>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</si>
  <si>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</si>
  <si>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</si>
  <si>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</si>
  <si>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</si>
  <si>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</si>
  <si>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</si>
  <si>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</si>
  <si>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</si>
  <si>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</si>
  <si>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</si>
  <si>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</si>
  <si>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</si>
  <si>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</si>
  <si>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</si>
  <si>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</si>
  <si>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</si>
  <si>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</si>
  <si>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</si>
  <si>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</si>
  <si>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</si>
  <si>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</si>
  <si>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</si>
  <si>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</si>
  <si>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</si>
  <si>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</si>
  <si>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</si>
  <si>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</si>
  <si>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</si>
  <si>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</si>
  <si>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</si>
  <si>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</si>
  <si>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</si>
  <si>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</si>
  <si>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</si>
  <si>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</si>
  <si>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</si>
  <si>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</si>
  <si>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</si>
  <si>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</si>
  <si>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</si>
  <si>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</si>
  <si>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</si>
  <si>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</si>
  <si>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</si>
  <si>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</si>
  <si>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</si>
  <si>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</si>
  <si>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</si>
  <si>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</si>
  <si>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</si>
  <si>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</si>
  <si>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</si>
  <si>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</si>
  <si>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</si>
  <si>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</si>
  <si>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</si>
  <si>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</si>
  <si>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</si>
  <si>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</si>
  <si>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</si>
  <si>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</si>
  <si>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</si>
  <si>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</si>
  <si>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</si>
  <si>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</si>
  <si>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</si>
  <si>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</si>
  <si>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</si>
  <si>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</si>
  <si>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</si>
  <si>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</si>
  <si>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</si>
  <si>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</si>
  <si>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</si>
  <si>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</si>
  <si>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</si>
  <si>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</si>
  <si>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</si>
  <si>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</si>
  <si>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</si>
  <si>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</si>
  <si>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</si>
  <si>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</si>
  <si>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</si>
  <si>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</si>
  <si>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</si>
  <si>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</si>
  <si>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</si>
  <si>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</si>
  <si>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</si>
  <si>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</si>
  <si>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</si>
  <si>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</si>
  <si>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</si>
  <si>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</si>
  <si>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</si>
  <si>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</si>
  <si>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</si>
  <si>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</si>
  <si>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</si>
  <si>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</si>
  <si>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</si>
  <si>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</si>
  <si>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</si>
  <si>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</si>
  <si>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</si>
  <si>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</si>
  <si>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</si>
  <si>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</si>
  <si>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</si>
  <si>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</si>
  <si>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</si>
  <si>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</si>
  <si>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</si>
  <si>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</si>
  <si>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</si>
  <si>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</si>
  <si>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</si>
  <si>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</si>
  <si>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</si>
  <si>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</si>
  <si>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</si>
  <si>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</si>
  <si>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</si>
  <si>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</si>
  <si>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</si>
  <si>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</si>
  <si>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</si>
  <si>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</si>
  <si>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</si>
  <si>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</si>
  <si>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</si>
  <si>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</si>
  <si>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</si>
  <si>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</si>
  <si>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</si>
  <si>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</si>
  <si>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</si>
  <si>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</si>
  <si>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</si>
  <si>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</si>
  <si>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</si>
  <si>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</si>
  <si>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</si>
  <si>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</si>
  <si>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</si>
  <si>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</si>
  <si>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</si>
  <si>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</si>
  <si>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</si>
  <si>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</si>
  <si>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</si>
  <si>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</si>
  <si>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</si>
  <si>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</si>
  <si>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</si>
  <si>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</si>
  <si>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</si>
  <si>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</si>
  <si>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</si>
  <si>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</si>
  <si>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</si>
  <si>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</si>
  <si>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</si>
  <si>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</si>
  <si>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</si>
  <si>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</si>
  <si>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</si>
  <si>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</si>
  <si>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</si>
  <si>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</si>
  <si>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</si>
  <si>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</si>
  <si>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</si>
  <si>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</si>
  <si>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</si>
  <si>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</si>
  <si>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</si>
  <si>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</si>
  <si>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</si>
  <si>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</si>
  <si>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</si>
  <si>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</si>
  <si>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</si>
  <si>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</si>
  <si>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</si>
  <si>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</si>
  <si>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</si>
  <si>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</si>
  <si>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</si>
  <si>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</si>
  <si>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</si>
  <si>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</si>
  <si>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</si>
  <si>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</si>
  <si>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</si>
  <si>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</si>
  <si>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</si>
  <si>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</si>
  <si>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</si>
  <si>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</si>
  <si>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</si>
  <si>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</si>
  <si>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</si>
  <si>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</si>
  <si>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</si>
  <si>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</si>
  <si>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</si>
  <si>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</si>
  <si>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</si>
  <si>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</si>
  <si>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</si>
  <si>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</si>
  <si>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</si>
  <si>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</si>
  <si>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</si>
  <si>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</si>
  <si>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</si>
  <si>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</si>
  <si>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</si>
  <si>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</si>
  <si>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</si>
  <si>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</si>
  <si>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</si>
  <si>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</si>
  <si>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</si>
  <si>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</si>
  <si>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</si>
  <si>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</si>
  <si>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</si>
  <si>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</si>
  <si>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</si>
  <si>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</si>
  <si>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</si>
  <si>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</si>
  <si>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</si>
  <si>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</si>
  <si>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</si>
  <si>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</si>
  <si>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</si>
  <si>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</si>
  <si>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</si>
  <si>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</si>
  <si>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</si>
  <si>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</si>
  <si>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</si>
  <si>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</si>
  <si>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</si>
  <si>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</si>
  <si>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</si>
  <si>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</si>
  <si>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</si>
  <si>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</si>
  <si>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</si>
  <si>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</si>
  <si>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</si>
  <si>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</si>
  <si>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</si>
  <si>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</si>
  <si>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</si>
  <si>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</si>
  <si>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</si>
  <si>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</si>
  <si>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</si>
  <si>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</si>
  <si>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</si>
  <si>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</si>
  <si>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</si>
  <si>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</si>
  <si>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</si>
  <si>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</si>
  <si>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</si>
  <si>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</si>
  <si>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</si>
  <si>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</si>
  <si>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</si>
  <si>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</si>
  <si>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</si>
  <si>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</si>
  <si>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</si>
  <si>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</si>
  <si>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</si>
  <si>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</si>
  <si>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</si>
  <si>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</si>
  <si>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</si>
  <si>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</si>
  <si>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</si>
  <si>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</si>
  <si>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</si>
  <si>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</si>
  <si>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</si>
  <si>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</si>
  <si>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</si>
  <si>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</si>
  <si>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</si>
  <si>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</si>
  <si>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</si>
  <si>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</si>
  <si>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</si>
  <si>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</si>
  <si>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</si>
  <si>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</si>
  <si>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</si>
  <si>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</si>
  <si>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</si>
  <si>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</si>
  <si>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</si>
  <si>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</si>
  <si>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</si>
  <si>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</si>
  <si>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</si>
  <si>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</si>
  <si>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</si>
  <si>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</si>
  <si>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</si>
  <si>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</si>
  <si>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</si>
  <si>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</si>
  <si>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</si>
  <si>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</si>
  <si>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</si>
  <si>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</si>
  <si>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</si>
  <si>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</si>
  <si>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</si>
  <si>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</si>
  <si>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</si>
  <si>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</si>
  <si>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</si>
  <si>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</si>
  <si>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</si>
  <si>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</si>
  <si>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</si>
  <si>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</si>
  <si>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</si>
  <si>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</si>
  <si>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</si>
  <si>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</si>
  <si>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</si>
  <si>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</si>
  <si>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</si>
  <si>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</si>
  <si>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</si>
  <si>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</si>
  <si>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</si>
  <si>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</si>
  <si>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</si>
  <si>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</si>
  <si>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</si>
  <si>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</si>
  <si>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</si>
  <si>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</si>
  <si>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</si>
  <si>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</si>
  <si>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</si>
  <si>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</si>
  <si>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</si>
  <si>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</si>
  <si>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</si>
  <si>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</si>
  <si>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</si>
  <si>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</si>
  <si>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</si>
  <si>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</si>
  <si>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</si>
  <si>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</si>
  <si>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</si>
  <si>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</si>
  <si>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</si>
  <si>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</si>
  <si>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</si>
  <si>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</si>
  <si>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</si>
  <si>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</si>
  <si>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</si>
  <si>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</si>
  <si>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</si>
  <si>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</si>
  <si>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</si>
  <si>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</si>
  <si>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</si>
  <si>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</si>
  <si>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</si>
  <si>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</si>
  <si>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</si>
  <si>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</si>
  <si>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</si>
  <si>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</si>
  <si>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</si>
  <si>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</si>
  <si>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</si>
  <si>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</si>
  <si>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</si>
  <si>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</si>
  <si>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</si>
  <si>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</si>
  <si>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</si>
  <si>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</si>
  <si>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</si>
  <si>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</si>
  <si>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</si>
  <si>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</si>
  <si>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</si>
  <si>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</si>
  <si>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</si>
  <si>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</si>
  <si>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</si>
  <si>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</si>
  <si>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</si>
  <si>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</si>
  <si>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</si>
  <si>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</si>
  <si>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</si>
  <si>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</si>
  <si>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</si>
  <si>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</si>
  <si>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</si>
  <si>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</si>
  <si>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</si>
  <si>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</si>
  <si>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</si>
  <si>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</si>
  <si>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</si>
  <si>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</si>
  <si>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</si>
  <si>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</si>
  <si>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</si>
  <si>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</si>
  <si>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</si>
  <si>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</si>
  <si>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</si>
  <si>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</si>
  <si>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</si>
  <si>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</si>
  <si>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</si>
  <si>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</si>
  <si>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</si>
  <si>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</si>
  <si>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</si>
  <si>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</si>
  <si>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</si>
  <si>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</si>
  <si>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</si>
  <si>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</si>
  <si>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</si>
  <si>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</si>
  <si>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</si>
  <si>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</si>
  <si>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</si>
  <si>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</si>
  <si>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</si>
  <si>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</si>
  <si>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</si>
  <si>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</si>
  <si>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</si>
  <si>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</si>
  <si>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</si>
  <si>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</si>
  <si>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</si>
  <si>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</si>
  <si>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</si>
  <si>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</si>
  <si>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</si>
  <si>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</si>
  <si>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</si>
  <si>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</si>
  <si>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</si>
  <si>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</si>
  <si>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</si>
  <si>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</si>
  <si>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</si>
  <si>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</si>
  <si>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</si>
  <si>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</si>
  <si>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</si>
  <si>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</si>
  <si>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</si>
  <si>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</si>
  <si>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</si>
  <si>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</si>
  <si>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</si>
  <si>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</si>
  <si>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</si>
  <si>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</si>
  <si>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</si>
  <si>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</si>
  <si>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</si>
  <si>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</si>
  <si>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</si>
  <si>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</si>
  <si>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</si>
  <si>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</si>
  <si>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</si>
  <si>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</si>
  <si>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</si>
  <si>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</si>
  <si>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</si>
  <si>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</si>
  <si>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</si>
  <si>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</si>
  <si>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</si>
  <si>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</si>
  <si>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</si>
  <si>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</si>
  <si>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</si>
  <si>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</si>
  <si>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</si>
  <si>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</si>
  <si>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</si>
  <si>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</si>
  <si>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</si>
  <si>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</si>
  <si>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</si>
  <si>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</si>
  <si>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</si>
  <si>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</si>
  <si>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</si>
  <si>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</si>
  <si>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</si>
  <si>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</si>
  <si>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</si>
  <si>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</si>
  <si>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</si>
  <si>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</si>
  <si>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</si>
  <si>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</si>
  <si>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</si>
  <si>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</si>
  <si>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</si>
  <si>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</si>
  <si>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</si>
  <si>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</si>
  <si>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</si>
  <si>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</si>
  <si>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</si>
  <si>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</si>
  <si>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</si>
  <si>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</si>
  <si>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</si>
  <si>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</si>
  <si>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</si>
  <si>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</si>
  <si>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</si>
  <si>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</si>
  <si>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</si>
  <si>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</si>
  <si>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</si>
  <si>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</si>
  <si>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</si>
  <si>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</si>
  <si>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</si>
  <si>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</si>
  <si>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</si>
  <si>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</si>
  <si>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</si>
  <si>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</si>
  <si>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</si>
  <si>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</si>
  <si>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</si>
  <si>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</si>
  <si>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</si>
  <si>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</si>
  <si>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</si>
  <si>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</si>
  <si>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</si>
  <si>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</si>
  <si>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</si>
  <si>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</si>
  <si>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</si>
  <si>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</si>
  <si>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</si>
  <si>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</si>
  <si>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</si>
  <si>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</si>
  <si>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</si>
  <si>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</si>
  <si>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</si>
  <si>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</si>
  <si>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</si>
  <si>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</si>
  <si>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</si>
  <si>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</si>
  <si>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</si>
  <si>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</si>
  <si>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</si>
  <si>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</si>
  <si>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</si>
  <si>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</si>
  <si>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</si>
  <si>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</si>
  <si>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</si>
  <si>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</si>
  <si>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</si>
  <si>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</si>
  <si>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</si>
  <si>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</si>
  <si>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</si>
  <si>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</si>
  <si>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</si>
  <si>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</si>
  <si>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</si>
  <si>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</si>
  <si>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</si>
  <si>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</si>
  <si>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</si>
  <si>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</si>
  <si>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</si>
  <si>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</si>
  <si>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</si>
  <si>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</si>
  <si>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</si>
  <si>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</si>
  <si>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</si>
  <si>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</si>
  <si>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</si>
  <si>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</si>
  <si>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</si>
  <si>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</si>
  <si>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</si>
  <si>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</si>
  <si>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</si>
  <si>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</si>
  <si>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</si>
  <si>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</si>
  <si>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</si>
  <si>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</si>
  <si>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</si>
  <si>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</si>
  <si>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</si>
  <si>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</si>
  <si>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</si>
  <si>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</si>
  <si>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</si>
  <si>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</si>
  <si>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</si>
  <si>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</si>
  <si>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</si>
  <si>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</si>
  <si>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</si>
  <si>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</si>
  <si>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</si>
  <si>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</si>
  <si>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</si>
  <si>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</si>
  <si>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</si>
  <si>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</si>
  <si>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</si>
  <si>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</si>
  <si>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</si>
  <si>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</si>
  <si>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</si>
  <si>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</si>
  <si>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</si>
  <si>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</si>
  <si>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</si>
  <si>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</si>
  <si>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</si>
  <si>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</si>
  <si>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</si>
  <si>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</si>
  <si>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</si>
  <si>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</si>
  <si>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</si>
  <si>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</si>
  <si>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</si>
  <si>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</si>
  <si>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</si>
  <si>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</si>
  <si>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</si>
  <si>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</si>
  <si>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</si>
  <si>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</si>
  <si>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</si>
  <si>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</si>
  <si>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</si>
  <si>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</si>
  <si>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</si>
  <si>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</si>
  <si>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</si>
  <si>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</si>
  <si>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</si>
  <si>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</si>
  <si>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</si>
  <si>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</si>
  <si>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</si>
  <si>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</si>
  <si>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</si>
  <si>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</si>
  <si>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</si>
  <si>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</si>
  <si>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</si>
  <si>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</si>
  <si>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</si>
  <si>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</si>
  <si>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</si>
  <si>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</si>
  <si>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</si>
  <si>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</si>
  <si>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</si>
  <si>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</si>
  <si>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</si>
  <si>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</si>
  <si>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</si>
  <si>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</si>
  <si>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</si>
  <si>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</si>
  <si>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</si>
  <si>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</si>
  <si>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</si>
  <si>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</si>
  <si>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</si>
  <si>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</si>
  <si>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</si>
  <si>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</si>
  <si>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</si>
  <si>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</si>
  <si>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</si>
  <si>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</si>
  <si>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</si>
  <si>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</si>
  <si>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</si>
  <si>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</si>
  <si>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</si>
  <si>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</si>
  <si>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</si>
  <si>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</si>
  <si>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</si>
  <si>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</si>
  <si>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</si>
  <si>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</si>
  <si>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</si>
  <si>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</si>
  <si>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</si>
  <si>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</si>
  <si>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</si>
  <si>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</si>
  <si>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</si>
  <si>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</si>
  <si>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</si>
  <si>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</si>
  <si>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</si>
  <si>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</si>
  <si>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</si>
  <si>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</si>
  <si>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</si>
  <si>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</si>
  <si>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</si>
  <si>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</si>
  <si>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</si>
  <si>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</si>
  <si>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</si>
  <si>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</si>
  <si>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</si>
  <si>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</si>
  <si>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</si>
  <si>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</si>
  <si>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</si>
  <si>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</si>
  <si>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</si>
  <si>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</si>
  <si>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</si>
  <si>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</si>
  <si>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</si>
  <si>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</si>
  <si>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</si>
  <si>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</si>
  <si>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</si>
  <si>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</si>
  <si>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</si>
  <si>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</si>
  <si>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</si>
  <si>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</si>
  <si>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</si>
  <si>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</si>
  <si>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</si>
  <si>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</si>
  <si>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</si>
  <si>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</si>
  <si>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</si>
  <si>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</si>
  <si>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</si>
  <si>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</si>
  <si>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</si>
  <si>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</si>
  <si>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</si>
  <si>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</si>
  <si>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</si>
  <si>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</si>
  <si>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</si>
  <si>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</si>
  <si>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</si>
  <si>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</si>
  <si>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</si>
  <si>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</si>
  <si>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</si>
  <si>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</si>
  <si>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</si>
  <si>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</si>
  <si>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</si>
  <si>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</si>
  <si>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</si>
  <si>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</si>
  <si>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</si>
  <si>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</si>
  <si>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</si>
  <si>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</si>
  <si>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</si>
  <si>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</si>
  <si>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</si>
  <si>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</si>
  <si>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</si>
  <si>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</si>
  <si>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</si>
  <si>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</si>
  <si>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</si>
  <si>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</si>
  <si>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</si>
  <si>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</si>
  <si>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</si>
  <si>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</si>
  <si>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</si>
  <si>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</si>
  <si>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</si>
  <si>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</si>
  <si>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</si>
  <si>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</si>
  <si>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</si>
  <si>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</si>
  <si>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</si>
  <si>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</si>
  <si>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</si>
  <si>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</si>
  <si>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</si>
  <si>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</si>
  <si>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</si>
  <si>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</si>
  <si>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</si>
  <si>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</si>
  <si>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</si>
  <si>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</si>
  <si>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</si>
  <si>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</si>
  <si>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</si>
  <si>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</si>
  <si>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</si>
  <si>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</si>
  <si>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</si>
  <si>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</si>
  <si>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</si>
  <si>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</si>
  <si>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</si>
  <si>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</si>
  <si>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</si>
  <si>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</si>
  <si>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</si>
  <si>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</si>
  <si>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</si>
  <si>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</si>
  <si>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</si>
  <si>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</si>
  <si>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</si>
  <si>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</si>
  <si>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</si>
  <si>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</si>
  <si>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</si>
  <si>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</si>
  <si>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</si>
  <si>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</si>
  <si>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</si>
  <si>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</si>
  <si>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</si>
  <si>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</si>
  <si>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</si>
  <si>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</si>
  <si>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</si>
  <si>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</si>
  <si>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</si>
  <si>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</si>
  <si>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</si>
  <si>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</si>
  <si>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</si>
  <si>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</si>
  <si>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</si>
  <si>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</si>
  <si>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</si>
  <si>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</si>
  <si>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</si>
  <si>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</si>
  <si>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</si>
  <si>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</si>
  <si>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</si>
  <si>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</si>
  <si>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</si>
  <si>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</si>
  <si>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</si>
  <si>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</si>
  <si>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</si>
  <si>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</si>
  <si>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</si>
  <si>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</si>
  <si>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</si>
  <si>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</si>
  <si>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</si>
  <si>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</si>
  <si>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</si>
  <si>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</si>
  <si>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</si>
  <si>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</si>
  <si>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</si>
  <si>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</si>
  <si>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</si>
  <si>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</si>
  <si>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</si>
  <si>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</si>
  <si>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</si>
  <si>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</si>
  <si>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</si>
  <si>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</si>
  <si>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</si>
  <si>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</si>
  <si>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</si>
  <si>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</si>
  <si>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</si>
  <si>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</si>
  <si>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</si>
  <si>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</si>
  <si>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</si>
  <si>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</si>
  <si>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</si>
  <si>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</si>
  <si>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</si>
  <si>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</si>
  <si>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</si>
  <si>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</si>
  <si>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</si>
  <si>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</si>
  <si>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</si>
  <si>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</si>
  <si>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</si>
  <si>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</si>
  <si>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</si>
  <si>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</si>
  <si>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</si>
  <si>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</si>
  <si>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</si>
  <si>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</si>
  <si>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</si>
  <si>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</si>
  <si>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</si>
  <si>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</si>
  <si>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</si>
  <si>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</si>
  <si>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</si>
  <si>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</si>
  <si>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</si>
  <si>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</si>
  <si>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</si>
  <si>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</si>
  <si>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</si>
  <si>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</si>
  <si>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</si>
  <si>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</si>
  <si>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</si>
  <si>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</si>
  <si>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</si>
  <si>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</si>
  <si>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</si>
  <si>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</si>
  <si>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</si>
  <si>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</si>
  <si>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</si>
  <si>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</si>
  <si>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</si>
  <si>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</si>
  <si>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</si>
  <si>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</si>
  <si>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</si>
  <si>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</si>
  <si>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</si>
  <si>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</si>
  <si>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</si>
  <si>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</si>
  <si>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</si>
  <si>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</si>
  <si>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</si>
  <si>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</si>
  <si>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</si>
  <si>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</si>
  <si>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</si>
  <si>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</si>
  <si>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</si>
  <si>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</si>
  <si>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</si>
  <si>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</si>
  <si>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</si>
  <si>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</si>
  <si>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</si>
  <si>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</si>
  <si>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</si>
  <si>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</si>
  <si>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</si>
  <si>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</si>
  <si>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</si>
  <si>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</si>
  <si>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</si>
  <si>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</si>
  <si>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</si>
  <si>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</si>
  <si>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</si>
  <si>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</si>
  <si>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</si>
  <si>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</si>
  <si>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</si>
  <si>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</si>
  <si>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</si>
  <si>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</si>
  <si>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</si>
  <si>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</si>
  <si>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</si>
  <si>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</si>
  <si>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</si>
  <si>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</si>
  <si>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</si>
  <si>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</si>
  <si>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</si>
  <si>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</si>
  <si>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</si>
  <si>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</si>
  <si>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</si>
  <si>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</si>
  <si>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</si>
  <si>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</si>
  <si>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</si>
  <si>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</si>
  <si>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</si>
  <si>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</si>
  <si>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</si>
  <si>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</si>
  <si>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</si>
  <si>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</si>
  <si>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</si>
  <si>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</si>
  <si>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</si>
  <si>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</si>
  <si>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</si>
  <si>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</si>
  <si>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</si>
  <si>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</si>
  <si>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</si>
  <si>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</si>
  <si>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</si>
  <si>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</si>
  <si>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</si>
  <si>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</si>
  <si>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</si>
  <si>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</si>
  <si>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</si>
  <si>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</si>
  <si>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</si>
  <si>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</si>
  <si>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</si>
  <si>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</si>
  <si>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</si>
  <si>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</si>
  <si>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</si>
  <si>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</si>
  <si>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</si>
  <si>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</si>
  <si>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</si>
  <si>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</si>
  <si>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</si>
  <si>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</si>
  <si>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</si>
  <si>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</si>
  <si>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</si>
  <si>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</si>
  <si>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</si>
  <si>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</si>
  <si>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</si>
  <si>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</si>
  <si>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</si>
  <si>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</si>
  <si>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</si>
  <si>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</si>
  <si>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</si>
  <si>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</si>
  <si>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</si>
  <si>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</si>
  <si>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</si>
  <si>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</si>
  <si>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</si>
  <si>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</si>
  <si>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</si>
  <si>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</si>
  <si>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</si>
  <si>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</si>
  <si>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</si>
  <si>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</si>
  <si>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</si>
  <si>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</si>
  <si>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</si>
  <si>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</si>
  <si>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</si>
  <si>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</si>
  <si>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</si>
  <si>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</si>
  <si>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</si>
  <si>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</si>
  <si>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</si>
  <si>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</si>
  <si>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</si>
  <si>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</si>
  <si>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</si>
  <si>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</si>
  <si>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</si>
  <si>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</si>
  <si>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</si>
  <si>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</si>
  <si>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</si>
  <si>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</si>
  <si>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</si>
  <si>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</si>
  <si>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</si>
  <si>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</si>
  <si>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</si>
  <si>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</si>
  <si>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</si>
  <si>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</si>
  <si>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</si>
  <si>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</si>
  <si>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</si>
  <si>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</si>
  <si>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</si>
  <si>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</si>
  <si>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</si>
  <si>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</si>
  <si>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</si>
  <si>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</si>
  <si>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</si>
  <si>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</si>
  <si>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</si>
  <si>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</si>
  <si>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</si>
  <si>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</si>
  <si>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</si>
  <si>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</si>
  <si>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</si>
  <si>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</si>
  <si>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</si>
  <si>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</si>
  <si>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</si>
  <si>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</si>
  <si>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</si>
  <si>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</si>
  <si>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</si>
  <si>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</si>
  <si>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</si>
  <si>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</si>
  <si>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</si>
  <si>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</si>
  <si>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</si>
  <si>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</si>
  <si>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</si>
  <si>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</si>
  <si>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</si>
  <si>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</si>
  <si>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</si>
  <si>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</si>
  <si>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</si>
  <si>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</si>
  <si>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</si>
  <si>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</si>
  <si>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</si>
  <si>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</si>
  <si>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</si>
  <si>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</si>
  <si>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</si>
  <si>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</si>
  <si>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</si>
  <si>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</si>
  <si>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</si>
  <si>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</si>
  <si>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</si>
  <si>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</si>
  <si>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</si>
  <si>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</si>
  <si>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</si>
  <si>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</si>
  <si>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</si>
  <si>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</si>
  <si>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</si>
  <si>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</si>
  <si>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</si>
  <si>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</si>
  <si>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</si>
  <si>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</si>
  <si>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</si>
  <si>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</si>
  <si>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</si>
  <si>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</si>
  <si>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</si>
  <si>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</si>
  <si>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</si>
  <si>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</si>
  <si>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</si>
  <si>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</si>
  <si>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</si>
  <si>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</si>
  <si>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</si>
  <si>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</si>
  <si>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</si>
  <si>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</si>
  <si>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</si>
  <si>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</si>
  <si>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</si>
  <si>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</si>
  <si>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</si>
  <si>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</si>
  <si>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</si>
  <si>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</si>
  <si>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</si>
  <si>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</si>
  <si>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</si>
  <si>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</si>
  <si>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</si>
  <si>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</si>
  <si>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</si>
  <si>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</si>
  <si>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</si>
  <si>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</si>
  <si>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</si>
  <si>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</si>
  <si>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</si>
  <si>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</si>
  <si>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</si>
  <si>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</si>
  <si>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</si>
  <si>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</si>
  <si>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</si>
  <si>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</si>
  <si>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</si>
  <si>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</si>
  <si>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</si>
  <si>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</si>
  <si>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</si>
  <si>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</si>
  <si>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</si>
  <si>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</si>
  <si>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</si>
  <si>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</si>
  <si>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</si>
  <si>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</si>
  <si>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</si>
  <si>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</si>
  <si>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</si>
  <si>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</si>
  <si>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</si>
  <si>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</si>
  <si>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</si>
  <si>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</si>
  <si>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</si>
  <si>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</si>
  <si>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</si>
  <si>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</si>
  <si>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</si>
  <si>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</si>
  <si>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</si>
  <si>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</si>
  <si>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</si>
  <si>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</si>
  <si>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</si>
  <si>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</si>
  <si>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</si>
  <si>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</si>
  <si>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</si>
  <si>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</si>
  <si>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</si>
  <si>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</si>
  <si>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</si>
  <si>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</si>
  <si>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</si>
  <si>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</si>
  <si>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</si>
  <si>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</si>
  <si>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</si>
  <si>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</si>
  <si>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</si>
  <si>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</si>
  <si>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</si>
  <si>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</si>
  <si>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</si>
  <si>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</si>
  <si>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</si>
  <si>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</si>
  <si>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</si>
  <si>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</si>
  <si>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</si>
  <si>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</si>
  <si>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</si>
  <si>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</si>
  <si>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</si>
  <si>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</si>
  <si>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</si>
  <si>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</si>
  <si>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</si>
  <si>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</si>
  <si>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</si>
  <si>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</si>
  <si>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</si>
  <si>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</si>
  <si>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</si>
  <si>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</si>
  <si>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</si>
  <si>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</si>
  <si>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</si>
  <si>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</si>
  <si>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</si>
  <si>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</si>
  <si>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</si>
  <si>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</si>
  <si>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</si>
  <si>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</si>
  <si>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</si>
  <si>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</si>
  <si>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</si>
  <si>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</si>
  <si>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</si>
  <si>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</si>
  <si>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</si>
  <si>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</si>
  <si>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</si>
  <si>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</si>
  <si>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</si>
  <si>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</si>
  <si>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</si>
  <si>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</si>
  <si>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</si>
  <si>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</si>
  <si>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</si>
  <si>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</si>
  <si>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</si>
  <si>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</si>
  <si>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</si>
  <si>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</si>
  <si>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</si>
  <si>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</si>
  <si>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</si>
  <si>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</si>
  <si>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</si>
  <si>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</si>
  <si>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</si>
  <si>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</si>
  <si>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</si>
  <si>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</si>
  <si>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</si>
  <si>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</si>
  <si>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</si>
  <si>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</si>
  <si>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</si>
  <si>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</si>
  <si>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</si>
  <si>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</si>
  <si>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</si>
  <si>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</si>
  <si>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</si>
  <si>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</si>
  <si>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</si>
  <si>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</si>
  <si>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</si>
  <si>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</si>
  <si>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</si>
  <si>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</si>
  <si>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</si>
  <si>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</si>
  <si>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</si>
  <si>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</si>
  <si>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</si>
  <si>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</si>
  <si>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</si>
  <si>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</si>
  <si>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</si>
  <si>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</si>
  <si>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</si>
  <si>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</si>
  <si>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</si>
  <si>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</si>
  <si>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</si>
  <si>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</si>
  <si>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</si>
  <si>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</si>
  <si>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</si>
  <si>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</si>
  <si>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</si>
  <si>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</si>
  <si>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</si>
  <si>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</si>
  <si>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</si>
  <si>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</si>
  <si>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</si>
  <si>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</si>
  <si>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</si>
  <si>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</si>
  <si>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</si>
  <si>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</si>
  <si>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</si>
  <si>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</si>
  <si>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</si>
  <si>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</si>
  <si>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</si>
  <si>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</si>
  <si>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</si>
  <si>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</si>
  <si>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</si>
  <si>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</si>
  <si>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</si>
  <si>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</si>
  <si>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</si>
  <si>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</si>
  <si>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</si>
  <si>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</si>
  <si>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</si>
  <si>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</si>
  <si>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</si>
  <si>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</si>
  <si>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</si>
  <si>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</si>
  <si>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</si>
  <si>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</si>
  <si>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</si>
  <si>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</si>
  <si>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</si>
  <si>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</si>
  <si>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</si>
  <si>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</si>
  <si>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</si>
  <si>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</si>
  <si>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</si>
  <si>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</si>
  <si>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</si>
  <si>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</si>
  <si>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</si>
  <si>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</si>
  <si>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</si>
  <si>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</si>
  <si>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</si>
  <si>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</si>
  <si>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</si>
  <si>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</si>
  <si>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</si>
  <si>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</si>
  <si>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</si>
  <si>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</si>
  <si>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</si>
  <si>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</si>
  <si>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</si>
  <si>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</si>
  <si>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</si>
  <si>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</si>
  <si>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</si>
  <si>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</si>
  <si>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</si>
  <si>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</si>
  <si>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</si>
  <si>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</si>
  <si>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</si>
  <si>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</si>
  <si>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</si>
  <si>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</si>
  <si>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</si>
  <si>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</si>
  <si>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</si>
  <si>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</si>
  <si>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</si>
  <si>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</si>
  <si>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</si>
  <si>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</si>
  <si>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</si>
  <si>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</si>
  <si>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</si>
  <si>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</si>
  <si>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</si>
  <si>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</si>
  <si>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</si>
  <si>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</si>
  <si>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</si>
  <si>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</si>
  <si>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</si>
  <si>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</si>
  <si>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</si>
  <si>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</si>
  <si>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</si>
  <si>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</si>
  <si>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</si>
  <si>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</si>
  <si>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</si>
  <si>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</si>
  <si>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</si>
  <si>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</si>
  <si>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</si>
  <si>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</si>
  <si>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</si>
  <si>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</si>
  <si>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</si>
  <si>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</si>
  <si>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</si>
  <si>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</si>
  <si>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</si>
  <si>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</si>
  <si>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</si>
  <si>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</si>
  <si>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</si>
  <si>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</si>
  <si>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</si>
  <si>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</si>
  <si>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</si>
  <si>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</si>
  <si>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</si>
  <si>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</si>
  <si>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</si>
  <si>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</si>
  <si>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</si>
  <si>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</si>
  <si>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</si>
  <si>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</si>
  <si>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</si>
  <si>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</si>
  <si>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</si>
  <si>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</si>
  <si>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</si>
  <si>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</si>
  <si>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</si>
  <si>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</si>
  <si>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</si>
  <si>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</si>
  <si>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</si>
  <si>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</si>
  <si>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</si>
  <si>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</si>
  <si>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</si>
  <si>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</si>
  <si>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</si>
  <si>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</si>
  <si>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</si>
  <si>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</si>
  <si>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</si>
  <si>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</si>
  <si>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</si>
  <si>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</si>
  <si>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</si>
  <si>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</si>
  <si>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</si>
  <si>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</si>
  <si>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</si>
  <si>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</si>
  <si>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</si>
  <si>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</si>
  <si>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</si>
  <si>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</si>
  <si>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</si>
  <si>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</si>
  <si>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</si>
  <si>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</si>
  <si>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</si>
  <si>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</si>
  <si>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</si>
  <si>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</si>
  <si>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</si>
  <si>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</si>
  <si>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</si>
  <si>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</si>
  <si>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</si>
  <si>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</si>
  <si>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</si>
  <si>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</si>
  <si>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</si>
  <si>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</si>
  <si>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</si>
  <si>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</si>
  <si>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</si>
  <si>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</si>
  <si>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</si>
  <si>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</si>
  <si>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</si>
  <si>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</si>
  <si>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</si>
  <si>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</si>
  <si>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</si>
  <si>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</si>
  <si>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</si>
  <si>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</si>
  <si>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</si>
  <si>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</si>
  <si>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</si>
  <si>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</si>
  <si>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</si>
  <si>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</si>
  <si>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</si>
  <si>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</si>
  <si>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</si>
  <si>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</si>
  <si>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</si>
  <si>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</si>
  <si>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</si>
  <si>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</si>
  <si>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</si>
  <si>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</si>
  <si>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</si>
  <si>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</si>
  <si>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</si>
  <si>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</si>
  <si>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</si>
  <si>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</si>
  <si>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</si>
  <si>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</si>
  <si>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</si>
  <si>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</si>
  <si>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</si>
  <si>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</si>
  <si>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</si>
  <si>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</si>
  <si>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</si>
  <si>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</si>
  <si>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</si>
  <si>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</si>
  <si>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</si>
  <si>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</si>
  <si>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</si>
  <si>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</si>
  <si>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</si>
  <si>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</si>
  <si>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</si>
  <si>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</si>
  <si>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</si>
  <si>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</si>
  <si>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</si>
  <si>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</si>
  <si>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</si>
  <si>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</si>
  <si>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</si>
  <si>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</si>
  <si>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</si>
  <si>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</si>
  <si>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</si>
  <si>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</si>
  <si>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</si>
  <si>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</si>
  <si>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</si>
  <si>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</si>
  <si>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</si>
  <si>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</si>
  <si>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</si>
  <si>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</si>
  <si>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</si>
  <si>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</si>
  <si>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</si>
  <si>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</si>
  <si>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</si>
  <si>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</si>
  <si>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</si>
  <si>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</si>
  <si>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</si>
  <si>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</si>
  <si>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</si>
  <si>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</si>
  <si>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</si>
  <si>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</si>
  <si>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</si>
  <si>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</si>
  <si>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</si>
  <si>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</si>
  <si>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</si>
  <si>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</si>
  <si>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</si>
  <si>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</si>
  <si>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</si>
  <si>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</si>
  <si>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</si>
  <si>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</si>
  <si>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</si>
  <si>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</si>
  <si>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</si>
  <si>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</si>
  <si>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</si>
  <si>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</si>
  <si>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</si>
  <si>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</si>
  <si>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</si>
  <si>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</si>
  <si>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</si>
  <si>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</si>
  <si>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</si>
  <si>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</si>
  <si>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</si>
  <si>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</si>
  <si>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</si>
  <si>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</si>
  <si>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</si>
  <si>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</si>
  <si>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</si>
  <si>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</si>
  <si>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</si>
  <si>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</si>
  <si>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</si>
  <si>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</si>
  <si>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</si>
  <si>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</si>
  <si>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</si>
  <si>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</si>
  <si>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</si>
  <si>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</si>
  <si>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</si>
  <si>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</si>
  <si>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</si>
  <si>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</si>
  <si>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</si>
  <si>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</si>
  <si>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</si>
  <si>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</si>
  <si>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</si>
  <si>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</si>
  <si>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</si>
  <si>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</si>
  <si>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</si>
  <si>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</si>
  <si>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</si>
  <si>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</si>
  <si>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</si>
  <si>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</si>
  <si>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</si>
  <si>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</si>
  <si>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</si>
  <si>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</si>
  <si>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</si>
  <si>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</si>
  <si>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</si>
  <si>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</si>
  <si>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</si>
  <si>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</si>
  <si>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</si>
  <si>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</si>
  <si>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</si>
  <si>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</si>
  <si>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</si>
  <si>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</si>
  <si>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</si>
  <si>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</si>
  <si>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</si>
  <si>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</si>
  <si>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</si>
  <si>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</si>
  <si>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</si>
  <si>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</si>
  <si>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</si>
  <si>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</si>
  <si>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</si>
  <si>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</si>
  <si>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</si>
  <si>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</si>
  <si>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</si>
  <si>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</si>
  <si>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</si>
  <si>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</si>
  <si>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</si>
  <si>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</si>
  <si>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</si>
  <si>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</si>
  <si>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</si>
  <si>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</si>
  <si>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</si>
  <si>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</si>
  <si>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</si>
  <si>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</si>
  <si>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</si>
  <si>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</si>
  <si>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</si>
  <si>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</si>
  <si>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</si>
  <si>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</si>
  <si>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</si>
  <si>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</si>
  <si>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</si>
  <si>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</si>
  <si>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</si>
  <si>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</si>
  <si>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</si>
  <si>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</si>
  <si>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</si>
  <si>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</si>
  <si>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</si>
  <si>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</si>
  <si>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</si>
  <si>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</si>
  <si>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</si>
  <si>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</si>
  <si>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</si>
  <si>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</si>
  <si>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</si>
  <si>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</si>
  <si>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</si>
  <si>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</si>
  <si>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</si>
  <si>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</si>
  <si>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</si>
  <si>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</si>
  <si>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</si>
  <si>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</si>
  <si>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</si>
  <si>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</si>
  <si>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</si>
  <si>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</si>
  <si>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</si>
  <si>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</si>
  <si>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</si>
  <si>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</si>
  <si>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</si>
  <si>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</si>
  <si>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</si>
  <si>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</si>
  <si>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</si>
  <si>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</si>
  <si>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</si>
  <si>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</si>
  <si>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</si>
  <si>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</si>
  <si>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</si>
  <si>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</si>
  <si>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</si>
  <si>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</si>
  <si>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</si>
  <si>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</si>
  <si>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</si>
  <si>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</si>
  <si>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</si>
  <si>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</si>
  <si>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</si>
  <si>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</si>
  <si>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</si>
  <si>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</si>
  <si>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</si>
  <si>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</si>
  <si>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</si>
  <si>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</si>
  <si>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</si>
  <si>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</si>
  <si>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</si>
  <si>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</si>
  <si>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</si>
  <si>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</si>
  <si>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</si>
  <si>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</si>
  <si>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</si>
  <si>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</si>
  <si>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</si>
  <si>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</si>
  <si>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</si>
  <si>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</si>
  <si>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</si>
  <si>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</si>
  <si>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</si>
  <si>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</si>
  <si>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</si>
  <si>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</si>
  <si>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</si>
  <si>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</si>
  <si>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</si>
  <si>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</si>
  <si>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</si>
  <si>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</si>
  <si>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</si>
  <si>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</si>
  <si>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</si>
  <si>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</si>
  <si>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</si>
  <si>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</si>
  <si>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</si>
  <si>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</si>
  <si>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</si>
  <si>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</si>
  <si>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</si>
  <si>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</si>
  <si>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</si>
  <si>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</si>
  <si>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</si>
  <si>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</si>
  <si>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</si>
  <si>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</si>
  <si>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</si>
  <si>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</si>
  <si>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</si>
  <si>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</si>
  <si>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</si>
  <si>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</si>
  <si>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</si>
  <si>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</si>
  <si>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</si>
  <si>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</si>
  <si>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</si>
  <si>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</si>
  <si>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</si>
  <si>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</si>
  <si>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</si>
  <si>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</si>
  <si>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</si>
  <si>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</si>
  <si>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</si>
  <si>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</si>
  <si>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</si>
  <si>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</si>
  <si>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</si>
  <si>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</si>
  <si>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</si>
  <si>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</si>
  <si>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</si>
  <si>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</si>
  <si>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</si>
  <si>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</si>
  <si>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</si>
  <si>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</si>
  <si>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</si>
  <si>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</si>
  <si>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</si>
  <si>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</si>
  <si>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</si>
  <si>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</si>
  <si>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</si>
  <si>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</si>
  <si>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</si>
  <si>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</si>
  <si>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</si>
  <si>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</si>
  <si>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</si>
  <si>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</si>
  <si>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</si>
  <si>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</si>
  <si>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</si>
  <si>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</si>
  <si>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</si>
  <si>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</si>
  <si>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</si>
  <si>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</si>
  <si>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</si>
  <si>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</si>
  <si>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</si>
  <si>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</si>
  <si>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</si>
  <si>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</si>
  <si>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</si>
  <si>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</si>
  <si>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</si>
  <si>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</si>
  <si>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</si>
  <si>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</si>
  <si>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</si>
  <si>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</si>
  <si>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</si>
  <si>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</si>
  <si>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</si>
  <si>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</si>
  <si>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</si>
  <si>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</si>
  <si>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</si>
  <si>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</si>
  <si>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</si>
  <si>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</si>
  <si>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</si>
  <si>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</si>
  <si>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</si>
  <si>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</si>
  <si>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</si>
  <si>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</si>
  <si>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</si>
  <si>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</si>
  <si>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</si>
  <si>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</si>
  <si>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</si>
  <si>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</si>
  <si>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</si>
  <si>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</si>
  <si>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</si>
  <si>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</si>
  <si>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</si>
  <si>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</si>
  <si>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</si>
  <si>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</si>
  <si>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</si>
  <si>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</si>
  <si>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</si>
  <si>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</si>
  <si>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</si>
  <si>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</si>
  <si>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</si>
  <si>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</si>
  <si>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</si>
  <si>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</si>
  <si>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</si>
  <si>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</si>
  <si>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</si>
  <si>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</si>
  <si>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</si>
  <si>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</si>
  <si>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</si>
  <si>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</si>
  <si>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</si>
  <si>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</si>
  <si>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</si>
  <si>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</si>
  <si>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</si>
  <si>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</si>
  <si>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</si>
  <si>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</si>
  <si>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</si>
  <si>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</si>
  <si>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</si>
  <si>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</si>
  <si>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</si>
  <si>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</si>
  <si>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</si>
  <si>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</si>
  <si>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</si>
  <si>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</si>
  <si>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</si>
  <si>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</si>
  <si>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</si>
  <si>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</si>
  <si>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</si>
  <si>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</si>
  <si>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</si>
  <si>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</si>
  <si>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</si>
  <si>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</si>
  <si>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</si>
  <si>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</si>
  <si>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</si>
  <si>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</si>
  <si>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</si>
  <si>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</si>
  <si>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</si>
  <si>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</si>
  <si>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</si>
  <si>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</si>
  <si>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</si>
  <si>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</si>
  <si>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</si>
  <si>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</si>
  <si>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</si>
  <si>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</si>
  <si>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</si>
  <si>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</si>
  <si>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</si>
  <si>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</si>
  <si>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</si>
  <si>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</si>
  <si>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</si>
  <si>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</si>
  <si>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</si>
  <si>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</si>
  <si>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</si>
  <si>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</si>
  <si>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</si>
  <si>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</si>
  <si>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</si>
  <si>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</si>
  <si>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</si>
  <si>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</si>
  <si>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</si>
  <si>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</si>
  <si>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</si>
  <si>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</si>
  <si>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</si>
  <si>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</si>
  <si>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</si>
  <si>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</si>
  <si>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</si>
  <si>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</si>
  <si>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</si>
  <si>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</si>
  <si>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</si>
  <si>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</si>
  <si>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</si>
  <si>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</si>
  <si>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</si>
  <si>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</si>
  <si>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</si>
  <si>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</si>
  <si>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</si>
  <si>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</si>
  <si>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</si>
  <si>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</si>
  <si>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</si>
  <si>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</si>
  <si>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</si>
  <si>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</si>
  <si>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</si>
  <si>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</si>
  <si>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</si>
  <si>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</si>
  <si>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</si>
  <si>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</si>
  <si>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</si>
  <si>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</si>
  <si>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</si>
  <si>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</si>
  <si>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</si>
  <si>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</si>
  <si>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</si>
  <si>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</si>
  <si>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</si>
  <si>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</si>
  <si>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</si>
  <si>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</si>
  <si>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</si>
  <si>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</si>
  <si>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</si>
  <si>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</si>
  <si>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</si>
  <si>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</si>
  <si>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</si>
  <si>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</si>
  <si>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</si>
  <si>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</si>
  <si>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</si>
  <si>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</si>
  <si>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</si>
  <si>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</si>
  <si>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</si>
  <si>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</si>
  <si>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</si>
  <si>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</si>
  <si>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</si>
  <si>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</si>
  <si>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</si>
  <si>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</si>
  <si>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</si>
  <si>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</si>
  <si>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</si>
  <si>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</si>
  <si>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</si>
  <si>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</si>
  <si>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</si>
  <si>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</si>
  <si>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</si>
  <si>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</si>
  <si>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</si>
  <si>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</si>
  <si>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</si>
  <si>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</si>
  <si>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</si>
  <si>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</si>
  <si>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</si>
  <si>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</si>
  <si>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</si>
  <si>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</si>
  <si>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</si>
  <si>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</si>
  <si>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</si>
  <si>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</si>
  <si>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</si>
  <si>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</si>
  <si>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</si>
  <si>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</si>
  <si>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</si>
  <si>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</si>
  <si>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</si>
  <si>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</si>
  <si>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</si>
  <si>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</si>
  <si>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</si>
  <si>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</si>
  <si>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</si>
  <si>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</si>
  <si>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</si>
  <si>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</si>
  <si>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</si>
  <si>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</si>
  <si>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</si>
  <si>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</si>
  <si>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</si>
  <si>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</si>
  <si>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</si>
  <si>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</si>
  <si>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</si>
  <si>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</si>
  <si>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</si>
  <si>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</si>
  <si>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</si>
  <si>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</si>
  <si>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</si>
  <si>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</si>
  <si>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</si>
  <si>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</si>
  <si>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</si>
  <si>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</si>
  <si>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</si>
  <si>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</si>
  <si>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</si>
  <si>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</si>
  <si>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</si>
  <si>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</si>
  <si>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</si>
  <si>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</si>
  <si>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</si>
  <si>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</si>
  <si>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</si>
  <si>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</si>
  <si>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</si>
  <si>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</si>
  <si>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</si>
  <si>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</si>
  <si>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</si>
  <si>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</si>
  <si>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</si>
  <si>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</si>
  <si>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</si>
  <si>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</si>
  <si>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</si>
  <si>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</si>
  <si>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</si>
  <si>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</si>
  <si>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</si>
  <si>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</si>
  <si>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</si>
  <si>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</si>
  <si>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</si>
  <si>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</si>
  <si>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</si>
  <si>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</si>
  <si>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</si>
  <si>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</si>
  <si>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</si>
  <si>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</si>
  <si>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</si>
  <si>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</si>
  <si>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</si>
  <si>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</si>
  <si>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</si>
  <si>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</si>
  <si>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</si>
  <si>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</si>
  <si>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</si>
  <si>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</si>
  <si>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</si>
  <si>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</si>
  <si>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</si>
  <si>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</si>
  <si>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</si>
  <si>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</si>
  <si>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</si>
  <si>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</si>
  <si>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</si>
  <si>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</si>
  <si>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</si>
  <si>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</si>
  <si>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</si>
  <si>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</si>
  <si>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</si>
  <si>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</si>
  <si>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</si>
  <si>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</si>
  <si>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</si>
  <si>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</si>
  <si>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</si>
  <si>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</si>
  <si>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</si>
  <si>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</si>
  <si>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</si>
  <si>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</si>
  <si>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</si>
  <si>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</si>
  <si>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</si>
  <si>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</si>
  <si>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</si>
  <si>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</si>
  <si>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</si>
  <si>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</si>
  <si>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</si>
  <si>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</si>
  <si>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</si>
  <si>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</si>
  <si>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</si>
  <si>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</si>
  <si>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</si>
  <si>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</si>
  <si>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</si>
  <si>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</si>
  <si>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</si>
  <si>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</si>
  <si>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</si>
  <si>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</si>
  <si>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</si>
  <si>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</si>
  <si>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</si>
  <si>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</si>
  <si>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</si>
  <si>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</si>
  <si>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</si>
  <si>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</si>
  <si>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</si>
  <si>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</si>
  <si>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</si>
  <si>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</si>
  <si>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</si>
  <si>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</si>
  <si>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</si>
  <si>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</si>
  <si>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</si>
  <si>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</si>
  <si>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</si>
  <si>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</si>
  <si>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</si>
  <si>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</si>
  <si>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</si>
  <si>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</si>
  <si>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</si>
  <si>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</si>
  <si>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</si>
  <si>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</si>
  <si>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</si>
  <si>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</si>
  <si>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</si>
  <si>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</si>
  <si>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</si>
  <si>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</si>
  <si>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</si>
  <si>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</si>
  <si>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</si>
  <si>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</si>
  <si>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</si>
  <si>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</si>
  <si>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</si>
  <si>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</si>
  <si>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</si>
  <si>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</si>
  <si>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</si>
  <si>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</si>
  <si>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</si>
  <si>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</si>
  <si>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</si>
  <si>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</si>
  <si>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</si>
  <si>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</si>
  <si>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</si>
  <si>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</si>
  <si>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</si>
  <si>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</si>
  <si>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</si>
  <si>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</si>
  <si>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</si>
  <si>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</si>
  <si>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</si>
  <si>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</si>
  <si>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</si>
  <si>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</si>
  <si>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</si>
  <si>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</si>
  <si>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</si>
  <si>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</si>
  <si>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</si>
  <si>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</si>
  <si>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</si>
  <si>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</si>
  <si>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</si>
  <si>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</si>
  <si>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</si>
  <si>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</si>
  <si>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</si>
  <si>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</si>
  <si>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</si>
  <si>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</si>
  <si>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</si>
  <si>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</si>
  <si>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</si>
  <si>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</si>
  <si>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</si>
  <si>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</si>
  <si>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</si>
  <si>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</si>
  <si>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</si>
  <si>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</si>
  <si>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</si>
  <si>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</si>
  <si>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</si>
  <si>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</si>
  <si>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</si>
  <si>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</si>
  <si>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</si>
  <si>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</si>
  <si>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</si>
  <si>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</si>
  <si>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</si>
  <si>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</si>
  <si>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</si>
  <si>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</si>
  <si>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</si>
  <si>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</si>
  <si>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</si>
  <si>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</si>
  <si>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</si>
  <si>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</si>
  <si>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</si>
  <si>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</si>
  <si>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</si>
  <si>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</si>
  <si>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</si>
  <si>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</si>
  <si>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</si>
  <si>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</si>
  <si>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</si>
  <si>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</si>
  <si>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</si>
  <si>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</si>
  <si>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</si>
  <si>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</si>
  <si>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</si>
  <si>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</si>
  <si>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</si>
  <si>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</si>
  <si>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</si>
  <si>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</si>
  <si>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</si>
  <si>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</si>
  <si>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</si>
  <si>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</si>
  <si>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</si>
  <si>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</si>
  <si>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</si>
  <si>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</si>
  <si>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</si>
  <si>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</si>
  <si>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</si>
  <si>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</si>
  <si>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</si>
  <si>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</si>
  <si>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</si>
  <si>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</si>
  <si>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</si>
  <si>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</si>
  <si>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</si>
  <si>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</si>
  <si>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</si>
  <si>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</si>
  <si>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</si>
  <si>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</si>
  <si>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</si>
  <si>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</si>
  <si>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</si>
  <si>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</si>
  <si>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</si>
  <si>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</si>
  <si>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</si>
  <si>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</si>
  <si>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</si>
  <si>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</si>
  <si>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</si>
  <si>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</si>
  <si>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</si>
  <si>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</si>
  <si>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</si>
  <si>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</si>
  <si>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</si>
  <si>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</si>
  <si>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</si>
  <si>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</si>
  <si>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</si>
  <si>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</si>
  <si>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</si>
  <si>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</si>
  <si>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</si>
  <si>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</si>
  <si>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</si>
  <si>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</si>
  <si>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</si>
  <si>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</si>
  <si>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</si>
  <si>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</si>
  <si>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</si>
  <si>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</si>
  <si>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</si>
  <si>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</si>
  <si>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</si>
  <si>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</si>
  <si>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</si>
  <si>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</si>
  <si>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</si>
  <si>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</si>
  <si>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</si>
  <si>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</si>
  <si>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</si>
  <si>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</si>
  <si>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</si>
  <si>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</si>
  <si>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</si>
  <si>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</si>
  <si>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</si>
  <si>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</si>
  <si>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</si>
  <si>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</si>
  <si>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</si>
  <si>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</si>
  <si>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</si>
  <si>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</si>
  <si>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</si>
  <si>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</si>
  <si>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</si>
  <si>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</si>
  <si>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</si>
  <si>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</si>
  <si>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</si>
  <si>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</si>
  <si>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</si>
  <si>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</si>
  <si>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</si>
  <si>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</si>
  <si>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</si>
  <si>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</si>
  <si>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</si>
  <si>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</si>
  <si>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</si>
  <si>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</si>
  <si>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</si>
  <si>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</si>
  <si>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</si>
  <si>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</si>
  <si>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</si>
  <si>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</si>
  <si>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</si>
  <si>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</si>
  <si>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</si>
  <si>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</si>
  <si>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</si>
  <si>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</si>
  <si>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</si>
  <si>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</si>
  <si>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</si>
  <si>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</si>
  <si>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</si>
  <si>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</si>
  <si>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</si>
  <si>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</si>
  <si>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</si>
  <si>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</si>
  <si>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</si>
  <si>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</si>
  <si>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</si>
  <si>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</si>
  <si>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</si>
  <si>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</si>
  <si>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</si>
  <si>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</si>
  <si>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</si>
  <si>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</si>
  <si>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</si>
  <si>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</si>
  <si>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</si>
  <si>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</si>
  <si>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</si>
  <si>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</si>
  <si>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</si>
  <si>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</si>
  <si>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</si>
  <si>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</si>
  <si>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</si>
  <si>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</si>
  <si>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</si>
  <si>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</si>
  <si>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</si>
  <si>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</si>
  <si>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</si>
  <si>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</si>
  <si>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</si>
  <si>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</si>
  <si>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</si>
  <si>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</si>
  <si>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</si>
  <si>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</si>
  <si>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</si>
  <si>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</si>
  <si>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</si>
  <si>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</si>
  <si>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</si>
  <si>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</si>
  <si>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</si>
  <si>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</si>
  <si>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</si>
  <si>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</si>
  <si>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</si>
  <si>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</si>
  <si>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</si>
  <si>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</si>
  <si>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</si>
  <si>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</si>
  <si>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</si>
  <si>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</si>
  <si>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</si>
  <si>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</si>
  <si>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</si>
  <si>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</si>
  <si>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</si>
  <si>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</si>
  <si>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</si>
  <si>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</si>
  <si>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</si>
  <si>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</si>
  <si>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</si>
  <si>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</si>
  <si>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</si>
  <si>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</si>
  <si>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</si>
  <si>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</si>
  <si>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</si>
  <si>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</si>
  <si>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</si>
  <si>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</si>
  <si>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</si>
  <si>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</si>
  <si>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</si>
  <si>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</si>
  <si>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</si>
  <si>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</si>
  <si>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</si>
  <si>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</si>
  <si>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</si>
  <si>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</si>
  <si>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</si>
  <si>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</si>
  <si>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</si>
  <si>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</si>
  <si>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</si>
  <si>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</si>
  <si>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</si>
  <si>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</si>
  <si>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</si>
  <si>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</si>
  <si>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</si>
  <si>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</si>
  <si>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</si>
  <si>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</si>
  <si>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</si>
  <si>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</si>
  <si>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</si>
  <si>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</si>
  <si>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</si>
  <si>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</si>
  <si>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</si>
  <si>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</si>
  <si>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</si>
  <si>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</si>
  <si>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</si>
  <si>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</si>
  <si>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</si>
  <si>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</si>
  <si>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</si>
  <si>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</si>
  <si>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</si>
  <si>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</si>
  <si>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</si>
  <si>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</si>
  <si>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</si>
  <si>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</si>
  <si>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</si>
  <si>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</si>
  <si>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</si>
  <si>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</si>
  <si>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</si>
  <si>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</si>
  <si>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</si>
  <si>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</si>
  <si>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</si>
  <si>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</si>
  <si>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</si>
  <si>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</si>
  <si>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</si>
  <si>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</si>
  <si>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</si>
  <si>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</si>
  <si>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</si>
  <si>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</si>
  <si>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</si>
  <si>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</si>
  <si>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</si>
  <si>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</si>
  <si>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</si>
  <si>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</si>
  <si>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</si>
  <si>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</si>
  <si>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</si>
  <si>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</si>
  <si>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</si>
  <si>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</si>
  <si>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</si>
  <si>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</si>
  <si>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</si>
  <si>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</si>
  <si>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</si>
  <si>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</si>
  <si>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</si>
  <si>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</si>
  <si>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</si>
  <si>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</si>
  <si>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</si>
  <si>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</si>
  <si>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</si>
  <si>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</si>
  <si>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</si>
  <si>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</si>
  <si>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</si>
  <si>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</si>
  <si>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</si>
  <si>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</si>
  <si>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</si>
  <si>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</si>
  <si>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</si>
  <si>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</si>
  <si>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</si>
  <si>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</si>
  <si>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</si>
  <si>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</si>
  <si>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</si>
  <si>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</si>
  <si>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</si>
  <si>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</si>
  <si>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</si>
  <si>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</si>
  <si>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</si>
  <si>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</si>
  <si>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</si>
  <si>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</si>
  <si>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</si>
  <si>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</si>
  <si>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</si>
  <si>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</si>
  <si>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</si>
  <si>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</si>
  <si>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</si>
  <si>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</si>
  <si>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</si>
  <si>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</si>
  <si>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</si>
  <si>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</si>
  <si>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</si>
  <si>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</si>
  <si>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</si>
  <si>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</si>
  <si>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</si>
  <si>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</si>
  <si>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</si>
  <si>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</si>
  <si>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</si>
  <si>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</si>
  <si>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</si>
  <si>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</si>
  <si>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</si>
  <si>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</si>
  <si>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</si>
  <si>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</si>
  <si>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</si>
  <si>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</si>
  <si>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</si>
  <si>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</si>
  <si>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</si>
  <si>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</si>
  <si>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</si>
  <si>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</si>
  <si>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</si>
  <si>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</si>
  <si>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</si>
  <si>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</si>
  <si>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</si>
  <si>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</si>
  <si>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</si>
  <si>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</si>
  <si>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</si>
  <si>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</si>
  <si>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</si>
  <si>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</si>
  <si>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</si>
  <si>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</si>
  <si>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</si>
  <si>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</si>
  <si>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</si>
  <si>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</si>
  <si>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</si>
  <si>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</si>
  <si>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</si>
  <si>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</si>
  <si>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</si>
  <si>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</si>
  <si>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</si>
  <si>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</si>
  <si>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</si>
  <si>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</si>
  <si>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</si>
  <si>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</si>
  <si>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</si>
  <si>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</si>
  <si>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</si>
  <si>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</si>
  <si>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</si>
  <si>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</si>
  <si>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</si>
  <si>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</si>
  <si>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</si>
  <si>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</si>
  <si>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</si>
  <si>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</si>
  <si>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</si>
  <si>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</si>
  <si>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</si>
  <si>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</si>
  <si>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</si>
  <si>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</si>
  <si>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</si>
  <si>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</si>
  <si>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</si>
  <si>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</si>
  <si>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</si>
  <si>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</si>
  <si>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</si>
  <si>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</si>
  <si>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</si>
  <si>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</si>
  <si>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</si>
  <si>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</si>
  <si>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</si>
  <si>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</si>
  <si>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</si>
  <si>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</si>
  <si>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</si>
  <si>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</si>
  <si>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</si>
  <si>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</si>
  <si>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</si>
  <si>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</si>
  <si>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</si>
  <si>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</si>
  <si>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</si>
  <si>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</si>
  <si>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</si>
  <si>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</si>
  <si>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</si>
  <si>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</si>
  <si>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</si>
  <si>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</si>
  <si>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</si>
  <si>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</si>
  <si>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</si>
  <si>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</si>
  <si>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</si>
  <si>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</si>
  <si>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</si>
  <si>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</si>
  <si>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</si>
  <si>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</si>
  <si>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</si>
  <si>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</si>
  <si>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</si>
  <si>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</si>
  <si>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</si>
  <si>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</si>
  <si>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</si>
  <si>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</si>
  <si>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</si>
  <si>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</si>
  <si>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</si>
  <si>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</si>
  <si>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</si>
  <si>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</si>
  <si>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</si>
  <si>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</si>
  <si>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</si>
  <si>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</si>
  <si>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</si>
  <si>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</si>
  <si>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</si>
  <si>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</si>
  <si>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</si>
  <si>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</si>
  <si>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</si>
  <si>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</si>
  <si>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</si>
  <si>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</si>
  <si>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</si>
  <si>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</si>
  <si>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</si>
  <si>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</si>
  <si>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</si>
  <si>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</si>
  <si>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</si>
  <si>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</si>
  <si>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</si>
  <si>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</si>
  <si>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</si>
  <si>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</si>
  <si>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</si>
  <si>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</si>
  <si>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</si>
  <si>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</si>
  <si>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</si>
  <si>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</si>
  <si>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</si>
  <si>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</si>
  <si>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</si>
  <si>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</si>
  <si>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</si>
  <si>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</si>
  <si>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</si>
  <si>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</si>
  <si>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</si>
  <si>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</si>
  <si>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</si>
  <si>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</si>
  <si>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</si>
  <si>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</si>
  <si>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</si>
  <si>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</si>
  <si>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</si>
  <si>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</si>
  <si>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</si>
  <si>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</si>
  <si>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</si>
  <si>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</si>
  <si>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</si>
  <si>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</si>
  <si>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</si>
  <si>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</si>
  <si>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</si>
  <si>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</si>
  <si>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</si>
  <si>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</si>
  <si>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</si>
  <si>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</si>
  <si>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</si>
  <si>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</si>
  <si>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</si>
  <si>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</si>
  <si>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</si>
  <si>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</si>
  <si>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</si>
  <si>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</si>
  <si>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</si>
  <si>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</si>
  <si>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</si>
  <si>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</si>
  <si>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</si>
  <si>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</si>
  <si>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</si>
  <si>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</si>
  <si>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</si>
  <si>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</si>
  <si>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</si>
  <si>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</si>
  <si>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</si>
  <si>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</si>
  <si>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</si>
  <si>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</si>
  <si>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</si>
  <si>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</si>
  <si>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</si>
  <si>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</si>
  <si>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</si>
  <si>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</si>
  <si>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</si>
  <si>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</si>
  <si>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</si>
  <si>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</si>
  <si>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</si>
  <si>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</si>
  <si>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</si>
  <si>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</si>
  <si>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</si>
  <si>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</si>
  <si>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</si>
  <si>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</si>
  <si>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</si>
  <si>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</si>
  <si>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</si>
  <si>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</si>
  <si>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</si>
  <si>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</si>
  <si>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</si>
  <si>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</si>
  <si>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</si>
  <si>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</si>
  <si>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</si>
  <si>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</si>
  <si>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</si>
  <si>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</si>
  <si>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</si>
  <si>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</si>
  <si>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</si>
  <si>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</si>
  <si>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</si>
  <si>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</si>
  <si>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</si>
  <si>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</si>
  <si>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</si>
  <si>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</si>
  <si>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</si>
  <si>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</si>
  <si>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</si>
  <si>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</si>
  <si>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</si>
  <si>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</si>
  <si>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</si>
  <si>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</si>
  <si>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</si>
  <si>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</si>
  <si>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</si>
  <si>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</si>
  <si>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</si>
  <si>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</si>
  <si>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</si>
  <si>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</si>
  <si>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</si>
  <si>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</si>
  <si>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</si>
  <si>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</si>
  <si>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</si>
  <si>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</si>
  <si>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</si>
  <si>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</si>
  <si>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</si>
  <si>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</si>
  <si>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</si>
  <si>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</si>
  <si>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</si>
  <si>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</si>
  <si>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</si>
  <si>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</si>
  <si>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</si>
  <si>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</si>
  <si>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</si>
  <si>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</si>
  <si>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</si>
  <si>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</si>
  <si>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</si>
  <si>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</si>
  <si>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</si>
  <si>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</si>
  <si>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</si>
  <si>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</si>
  <si>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</si>
  <si>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</si>
  <si>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</si>
  <si>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</si>
  <si>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</si>
  <si>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</si>
  <si>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</si>
  <si>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</si>
  <si>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</si>
  <si>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</si>
  <si>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</si>
  <si>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</si>
  <si>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</si>
  <si>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</si>
  <si>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</si>
  <si>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</si>
  <si>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</si>
  <si>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</si>
  <si>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</si>
  <si>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</si>
  <si>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</si>
  <si>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</si>
  <si>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</si>
  <si>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</si>
  <si>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</si>
  <si>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</si>
  <si>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</si>
  <si>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</si>
  <si>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</si>
  <si>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</si>
  <si>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</si>
  <si>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</si>
  <si>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</si>
  <si>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</si>
  <si>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</si>
  <si>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</si>
  <si>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</si>
  <si>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</si>
  <si>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</si>
  <si>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</si>
  <si>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</si>
  <si>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</si>
  <si>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</si>
  <si>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</si>
  <si>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</si>
  <si>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</si>
  <si>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</si>
  <si>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</si>
  <si>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</si>
  <si>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</si>
  <si>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</si>
  <si>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</si>
  <si>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</si>
  <si>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</si>
  <si>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</si>
  <si>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</si>
  <si>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</si>
  <si>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</si>
  <si>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</si>
  <si>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</si>
  <si>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</si>
  <si>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</si>
  <si>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</si>
  <si>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</si>
  <si>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</si>
  <si>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</si>
  <si>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</si>
  <si>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</si>
  <si>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</si>
  <si>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</si>
  <si>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</si>
  <si>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</si>
  <si>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</si>
  <si>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</si>
  <si>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</si>
  <si>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</si>
  <si>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</si>
  <si>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</si>
  <si>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</si>
  <si>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</si>
  <si>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</si>
  <si>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</si>
  <si>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</si>
  <si>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</si>
  <si>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</si>
  <si>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</si>
  <si>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</si>
  <si>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</si>
  <si>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</si>
  <si>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</si>
  <si>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</si>
  <si>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</si>
  <si>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</si>
  <si>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</si>
  <si>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</si>
  <si>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</si>
  <si>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</si>
  <si>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</si>
  <si>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</si>
  <si>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</si>
  <si>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</si>
  <si>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</si>
  <si>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</si>
  <si>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</si>
  <si>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</si>
  <si>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</si>
  <si>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</si>
  <si>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</si>
  <si>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</si>
  <si>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</si>
  <si>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</si>
  <si>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</si>
  <si>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</si>
  <si>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</si>
  <si>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</si>
  <si>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</si>
  <si>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</si>
  <si>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</si>
  <si>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</si>
  <si>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</si>
  <si>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</si>
  <si>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</si>
  <si>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</si>
  <si>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</si>
  <si>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</si>
  <si>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</si>
  <si>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</si>
  <si>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</si>
  <si>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</si>
  <si>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</si>
  <si>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</si>
  <si>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</si>
  <si>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</si>
  <si>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</si>
  <si>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</si>
  <si>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</si>
  <si>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</si>
  <si>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</si>
  <si>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</si>
  <si>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</si>
  <si>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</si>
  <si>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</si>
  <si>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</si>
  <si>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</si>
  <si>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</si>
  <si>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</si>
  <si>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</si>
  <si>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</si>
  <si>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</si>
  <si>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</si>
  <si>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</si>
  <si>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</si>
  <si>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</si>
  <si>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</si>
  <si>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</si>
  <si>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</si>
  <si>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</si>
  <si>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</si>
  <si>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</si>
  <si>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</si>
  <si>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</si>
  <si>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</si>
  <si>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</si>
  <si>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</si>
  <si>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</si>
  <si>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</si>
  <si>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</si>
  <si>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</si>
  <si>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</si>
  <si>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</si>
  <si>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</si>
  <si>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</si>
  <si>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</si>
  <si>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</si>
  <si>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</si>
  <si>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</si>
  <si>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</si>
  <si>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</si>
  <si>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</si>
  <si>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</si>
  <si>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</si>
  <si>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</si>
  <si>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</si>
  <si>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</si>
  <si>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</si>
  <si>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</si>
  <si>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</si>
  <si>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</si>
  <si>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</si>
  <si>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</si>
  <si>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</si>
  <si>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</si>
  <si>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</si>
  <si>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</si>
  <si>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</si>
  <si>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</si>
  <si>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</si>
  <si>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</si>
  <si>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</si>
  <si>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</si>
  <si>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</si>
  <si>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</si>
  <si>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</si>
  <si>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</si>
  <si>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</si>
  <si>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</si>
  <si>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</si>
  <si>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</si>
  <si>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</si>
  <si>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</si>
  <si>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</si>
  <si>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</si>
  <si>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</si>
  <si>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</si>
  <si>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</si>
  <si>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</si>
  <si>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</si>
  <si>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</si>
  <si>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</si>
  <si>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</si>
  <si>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</si>
  <si>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</si>
  <si>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</si>
  <si>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</si>
  <si>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</si>
  <si>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</si>
  <si>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</si>
  <si>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</si>
  <si>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</si>
  <si>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</si>
  <si>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</si>
  <si>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</si>
  <si>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</si>
  <si>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</si>
  <si>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</si>
  <si>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</si>
  <si>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</si>
  <si>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</si>
  <si>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</si>
  <si>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</si>
  <si>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</si>
  <si>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</si>
  <si>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</si>
  <si>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</si>
  <si>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</si>
  <si>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</si>
  <si>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</si>
  <si>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</si>
  <si>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</si>
  <si>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</si>
  <si>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</si>
  <si>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</si>
  <si>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</si>
  <si>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</si>
  <si>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</si>
  <si>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</si>
  <si>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</si>
  <si>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</si>
  <si>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</si>
  <si>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</si>
  <si>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</si>
  <si>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</si>
  <si>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</si>
  <si>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</si>
  <si>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</si>
  <si>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</si>
  <si>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</si>
  <si>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</si>
  <si>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</si>
  <si>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</si>
  <si>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</si>
  <si>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</si>
  <si>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</si>
  <si>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</si>
  <si>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</si>
  <si>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</si>
  <si>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</si>
  <si>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</si>
  <si>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</si>
  <si>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</si>
  <si>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</si>
  <si>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</si>
  <si>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</si>
  <si>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</si>
  <si>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</si>
  <si>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</si>
  <si>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</si>
  <si>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</si>
  <si>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</si>
  <si>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</si>
  <si>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</si>
  <si>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</si>
  <si>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</si>
  <si>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</si>
  <si>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</si>
  <si>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</si>
  <si>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</si>
  <si>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</si>
  <si>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</si>
  <si>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</si>
  <si>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</si>
  <si>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</si>
  <si>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</si>
  <si>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</si>
  <si>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</si>
  <si>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</si>
  <si>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</si>
  <si>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</si>
  <si>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</si>
  <si>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</si>
  <si>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</si>
  <si>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</si>
  <si>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</si>
  <si>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</si>
  <si>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</si>
  <si>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</si>
  <si>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</si>
  <si>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</si>
  <si>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</si>
  <si>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</si>
  <si>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</si>
  <si>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</si>
  <si>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</si>
  <si>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</si>
  <si>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</si>
  <si>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</si>
  <si>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</si>
  <si>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</si>
  <si>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</si>
  <si>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</si>
  <si>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</si>
  <si>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</si>
  <si>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</si>
  <si>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</si>
  <si>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</si>
  <si>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</si>
  <si>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</si>
  <si>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</si>
  <si>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</si>
  <si>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</si>
  <si>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</si>
  <si>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</si>
  <si>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</si>
  <si>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</si>
  <si>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</si>
  <si>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</si>
  <si>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</si>
  <si>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</si>
  <si>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</si>
  <si>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</si>
  <si>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</si>
  <si>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</si>
  <si>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</si>
  <si>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</si>
  <si>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</si>
  <si>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</si>
  <si>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</si>
  <si>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</si>
  <si>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</si>
  <si>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</si>
  <si>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</si>
  <si>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</si>
  <si>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</si>
  <si>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</si>
  <si>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</si>
  <si>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</si>
  <si>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</si>
  <si>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</si>
  <si>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</si>
  <si>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</si>
  <si>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</si>
  <si>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</si>
  <si>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</si>
  <si>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</si>
  <si>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</si>
  <si>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</si>
  <si>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</si>
  <si>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</si>
  <si>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</si>
  <si>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</si>
  <si>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</si>
  <si>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</si>
  <si>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</si>
  <si>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</si>
  <si>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</si>
  <si>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</si>
  <si>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</si>
  <si>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</si>
  <si>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</si>
  <si>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</si>
  <si>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</si>
  <si>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</si>
  <si>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</si>
  <si>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</si>
  <si>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</si>
  <si>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</si>
  <si>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</si>
  <si>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</si>
  <si>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</si>
  <si>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</si>
  <si>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</si>
  <si>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</si>
  <si>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</si>
  <si>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</si>
  <si>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</si>
  <si>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</si>
  <si>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</si>
  <si>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</si>
  <si>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</si>
  <si>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</si>
  <si>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</si>
  <si>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</si>
  <si>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</si>
  <si>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</si>
  <si>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</si>
  <si>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</si>
  <si>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</si>
  <si>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</si>
  <si>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</si>
  <si>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</si>
  <si>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</si>
  <si>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</si>
  <si>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</si>
  <si>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</si>
  <si>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</si>
  <si>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</si>
  <si>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</si>
  <si>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</si>
  <si>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</si>
  <si>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</si>
  <si>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</si>
  <si>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</si>
  <si>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</si>
  <si>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</si>
  <si>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</si>
  <si>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</si>
  <si>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</si>
  <si>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</si>
  <si>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</si>
  <si>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</si>
  <si>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</si>
  <si>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</si>
  <si>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</si>
  <si>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</si>
  <si>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</si>
  <si>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</si>
  <si>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</si>
  <si>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</si>
  <si>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</si>
  <si>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</si>
  <si>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</si>
  <si>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</si>
  <si>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</si>
  <si>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</si>
  <si>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</si>
  <si>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</si>
  <si>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</si>
  <si>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</si>
  <si>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</si>
  <si>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</si>
  <si>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</si>
  <si>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</si>
  <si>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</si>
  <si>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</si>
  <si>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</si>
  <si>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</si>
  <si>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</si>
  <si>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</si>
  <si>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</si>
  <si>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</si>
  <si>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</si>
  <si>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</si>
  <si>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</si>
  <si>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</si>
  <si>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</si>
  <si>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</si>
  <si>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</si>
  <si>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</si>
  <si>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</si>
  <si>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</si>
  <si>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</si>
  <si>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</si>
  <si>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</si>
  <si>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</si>
  <si>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</si>
  <si>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</si>
  <si>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</si>
  <si>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</si>
  <si>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</si>
  <si>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</si>
  <si>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</si>
  <si>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</si>
  <si>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</si>
  <si>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</si>
  <si>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</si>
  <si>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</si>
  <si>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</si>
  <si>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</si>
  <si>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</si>
  <si>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</si>
  <si>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</si>
  <si>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</si>
  <si>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</si>
  <si>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</si>
  <si>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</si>
  <si>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</si>
  <si>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</si>
  <si>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</si>
  <si>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</si>
  <si>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</si>
  <si>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</si>
  <si>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</si>
  <si>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</si>
  <si>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</si>
  <si>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</si>
  <si>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</si>
  <si>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</si>
  <si>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</si>
  <si>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</si>
  <si>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</si>
  <si>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</si>
  <si>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</si>
  <si>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</si>
  <si>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</si>
  <si>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</si>
  <si>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</si>
  <si>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</si>
  <si>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</si>
  <si>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</si>
  <si>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</si>
  <si>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</si>
  <si>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</si>
  <si>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</si>
  <si>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</si>
  <si>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</si>
  <si>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</si>
  <si>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</si>
  <si>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</si>
  <si>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</si>
  <si>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</si>
  <si>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</si>
  <si>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</si>
  <si>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</si>
  <si>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</si>
  <si>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</si>
  <si>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</si>
  <si>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</si>
  <si>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</si>
  <si>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</si>
  <si>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</si>
  <si>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</si>
  <si>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</si>
  <si>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</si>
  <si>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</si>
  <si>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</si>
  <si>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</si>
  <si>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</si>
  <si>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</si>
  <si>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</si>
  <si>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</si>
  <si>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</si>
  <si>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</si>
  <si>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</si>
  <si>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</si>
  <si>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</si>
  <si>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</si>
  <si>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</si>
  <si>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</si>
  <si>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</si>
  <si>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</si>
  <si>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</si>
  <si>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</si>
  <si>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</si>
  <si>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</si>
  <si>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</si>
  <si>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</si>
  <si>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</si>
  <si>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</si>
  <si>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</si>
  <si>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</si>
  <si>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</si>
  <si>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</si>
  <si>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</si>
  <si>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</si>
  <si>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</si>
  <si>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</si>
  <si>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</si>
  <si>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</si>
  <si>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</si>
  <si>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</si>
  <si>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</si>
  <si>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</si>
  <si>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</si>
  <si>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</si>
  <si>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</si>
  <si>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</si>
  <si>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</si>
  <si>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</si>
  <si>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</si>
  <si>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</si>
  <si>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</si>
  <si>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</si>
  <si>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</si>
  <si>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</si>
  <si>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</si>
  <si>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</si>
  <si>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</si>
  <si>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</si>
  <si>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</si>
  <si>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</si>
  <si>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</si>
  <si>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</si>
  <si>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</si>
  <si>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</si>
  <si>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</si>
  <si>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</si>
  <si>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</si>
  <si>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</si>
  <si>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</si>
  <si>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</si>
  <si>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</si>
  <si>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</si>
  <si>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</si>
  <si>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</si>
  <si>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</si>
  <si>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</si>
  <si>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</si>
  <si>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</si>
  <si>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</si>
  <si>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</si>
  <si>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</si>
  <si>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</si>
  <si>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</si>
  <si>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</si>
  <si>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</si>
  <si>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</si>
  <si>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</si>
  <si>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</si>
  <si>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</si>
  <si>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</si>
  <si>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</si>
  <si>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</si>
  <si>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</si>
  <si>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</si>
  <si>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</si>
  <si>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</si>
  <si>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</si>
  <si>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</si>
  <si>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</si>
  <si>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</si>
  <si>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</si>
  <si>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</si>
  <si>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</si>
  <si>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</si>
  <si>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</si>
  <si>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</si>
  <si>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</si>
  <si>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</si>
  <si>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</si>
  <si>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</si>
  <si>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</si>
  <si>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</si>
  <si>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</si>
  <si>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</si>
  <si>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</si>
  <si>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</si>
  <si>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</si>
  <si>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</si>
  <si>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</si>
  <si>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</si>
  <si>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</si>
  <si>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</si>
  <si>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</si>
  <si>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</si>
  <si>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</si>
  <si>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</si>
  <si>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</si>
  <si>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</si>
  <si>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</si>
  <si>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</si>
  <si>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</si>
  <si>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</si>
  <si>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</si>
  <si>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</si>
  <si>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</si>
  <si>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</si>
  <si>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</si>
  <si>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</si>
  <si>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</si>
  <si>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</si>
  <si>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</si>
  <si>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</si>
  <si>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</si>
  <si>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</si>
  <si>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</si>
  <si>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</si>
  <si>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</si>
  <si>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</si>
  <si>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</si>
  <si>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</si>
  <si>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</si>
  <si>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</si>
  <si>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</si>
  <si>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</si>
  <si>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</si>
  <si>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</si>
  <si>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</si>
  <si>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</si>
  <si>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</si>
  <si>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</si>
  <si>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</si>
  <si>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</si>
  <si>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</si>
  <si>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</si>
  <si>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</si>
  <si>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</si>
  <si>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</si>
  <si>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</si>
  <si>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</si>
  <si>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</si>
  <si>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</si>
  <si>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</si>
  <si>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</si>
  <si>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</si>
  <si>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</si>
  <si>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</si>
  <si>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</si>
  <si>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</si>
  <si>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</si>
  <si>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</si>
  <si>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</si>
  <si>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</si>
  <si>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</si>
  <si>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</si>
  <si>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</si>
  <si>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</si>
  <si>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</si>
  <si>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</si>
  <si>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</si>
  <si>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</si>
  <si>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</si>
  <si>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</si>
  <si>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</si>
  <si>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</si>
  <si>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</si>
  <si>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</si>
  <si>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</si>
  <si>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</si>
  <si>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</si>
  <si>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</si>
  <si>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</si>
  <si>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</si>
  <si>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</si>
  <si>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</si>
  <si>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</si>
  <si>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</si>
  <si>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</si>
  <si>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</si>
  <si>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</si>
  <si>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</si>
  <si>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</si>
  <si>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</si>
  <si>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</si>
  <si>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</si>
  <si>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</si>
  <si>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</si>
  <si>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</si>
  <si>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</si>
  <si>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</si>
  <si>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</si>
  <si>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</si>
  <si>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</si>
  <si>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</si>
  <si>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</si>
  <si>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</si>
  <si>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</si>
  <si>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</si>
  <si>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</si>
  <si>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</si>
  <si>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</si>
  <si>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</si>
  <si>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</si>
  <si>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</si>
  <si>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</si>
  <si>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</si>
  <si>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</si>
  <si>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</si>
  <si>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</si>
  <si>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</si>
  <si>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</si>
  <si>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</si>
  <si>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</si>
  <si>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</si>
  <si>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</si>
  <si>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</si>
  <si>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</si>
  <si>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</si>
  <si>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</si>
  <si>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</si>
  <si>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</si>
  <si>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</si>
  <si>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</si>
  <si>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</si>
  <si>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</si>
  <si>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</si>
  <si>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</si>
  <si>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</si>
  <si>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</si>
  <si>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</si>
  <si>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</si>
  <si>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</si>
  <si>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</si>
  <si>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</si>
  <si>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</si>
  <si>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</si>
  <si>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</si>
  <si>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</si>
  <si>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</si>
  <si>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</si>
  <si>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</si>
  <si>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</si>
  <si>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</si>
  <si>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</si>
  <si>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</si>
  <si>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</si>
  <si>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</si>
  <si>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</si>
  <si>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</si>
  <si>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</si>
  <si>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</si>
  <si>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</si>
  <si>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</si>
  <si>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</si>
  <si>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</si>
  <si>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</si>
  <si>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</si>
  <si>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</si>
  <si>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</si>
  <si>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</si>
  <si>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</si>
  <si>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</si>
  <si>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</si>
  <si>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</si>
  <si>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</si>
  <si>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</si>
  <si>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</si>
  <si>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</si>
  <si>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</si>
  <si>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</si>
  <si>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</si>
  <si>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</si>
  <si>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</si>
  <si>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</si>
  <si>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</si>
  <si>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</si>
  <si>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</si>
  <si>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</si>
  <si>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</si>
  <si>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</si>
  <si>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</si>
  <si>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</si>
  <si>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</si>
  <si>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</si>
  <si>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</si>
  <si>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</si>
  <si>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</si>
  <si>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</si>
  <si>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</si>
  <si>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</si>
  <si>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</si>
  <si>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</si>
  <si>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</si>
  <si>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</si>
  <si>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</si>
  <si>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</si>
  <si>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</si>
  <si>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</si>
  <si>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</si>
  <si>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</si>
  <si>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</si>
  <si>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</si>
  <si>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</si>
  <si>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</si>
  <si>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</si>
  <si>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</si>
  <si>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</si>
  <si>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</si>
  <si>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</si>
  <si>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</si>
  <si>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</si>
  <si>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</si>
  <si>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</si>
  <si>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</si>
  <si>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</si>
  <si>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</si>
  <si>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</si>
  <si>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</si>
  <si>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</si>
  <si>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</si>
  <si>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</si>
  <si>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</si>
  <si>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</si>
  <si>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</si>
  <si>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</si>
  <si>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</si>
  <si>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</si>
  <si>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</si>
  <si>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</si>
  <si>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</si>
  <si>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</si>
  <si>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</si>
  <si>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</si>
  <si>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</si>
  <si>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</si>
  <si>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</si>
  <si>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</si>
  <si>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</si>
  <si>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</si>
  <si>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</si>
  <si>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</si>
  <si>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</si>
  <si>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</si>
  <si>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</si>
  <si>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</si>
  <si>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</si>
  <si>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</si>
  <si>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</si>
  <si>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</si>
  <si>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</si>
  <si>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</si>
  <si>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</si>
  <si>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</si>
  <si>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</si>
  <si>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</si>
  <si>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</si>
  <si>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</si>
  <si>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</si>
  <si>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</si>
  <si>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</si>
  <si>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</si>
  <si>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</si>
  <si>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</si>
  <si>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</si>
  <si>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</si>
  <si>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</si>
  <si>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</si>
  <si>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</si>
  <si>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</si>
  <si>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</si>
  <si>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</si>
  <si>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</si>
  <si>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</si>
  <si>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</si>
  <si>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</si>
  <si>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</si>
  <si>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</si>
  <si>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</si>
  <si>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</si>
  <si>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</si>
  <si>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</si>
  <si>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</si>
  <si>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</si>
  <si>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</si>
  <si>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</si>
  <si>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</si>
  <si>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</si>
  <si>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</si>
  <si>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</si>
  <si>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</si>
  <si>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</si>
  <si>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</si>
  <si>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</si>
  <si>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</si>
  <si>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</si>
  <si>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</si>
  <si>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</si>
  <si>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</si>
  <si>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</si>
  <si>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</si>
  <si>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</si>
  <si>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</si>
  <si>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</si>
  <si>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</si>
  <si>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</si>
  <si>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</si>
  <si>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</si>
  <si>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</si>
  <si>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</si>
  <si>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</si>
  <si>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</si>
  <si>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</si>
  <si>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</si>
  <si>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</si>
  <si>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</si>
  <si>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</si>
  <si>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</si>
  <si>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</si>
  <si>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</si>
  <si>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</si>
  <si>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</si>
  <si>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</si>
  <si>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</si>
  <si>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</si>
  <si>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</si>
  <si>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</si>
  <si>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</si>
  <si>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</si>
  <si>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</si>
  <si>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</si>
  <si>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</si>
  <si>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</si>
  <si>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</si>
  <si>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</si>
  <si>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</si>
  <si>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</si>
  <si>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</si>
  <si>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</si>
  <si>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</si>
  <si>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</si>
  <si>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</si>
  <si>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</si>
  <si>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</si>
  <si>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</si>
  <si>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</si>
  <si>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</si>
  <si>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</si>
  <si>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</si>
  <si>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</si>
  <si>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</si>
  <si>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</si>
  <si>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</si>
  <si>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</si>
  <si>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</si>
  <si>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</si>
  <si>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</si>
  <si>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</si>
  <si>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</si>
  <si>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</si>
  <si>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</si>
  <si>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</si>
  <si>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</si>
  <si>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</si>
  <si>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</si>
  <si>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</si>
  <si>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</si>
  <si>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</si>
  <si>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</si>
  <si>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</si>
  <si>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</si>
  <si>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</si>
  <si>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</si>
  <si>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</si>
  <si>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</si>
  <si>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</si>
  <si>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</si>
  <si>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</si>
  <si>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</si>
  <si>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</si>
  <si>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</si>
  <si>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</si>
  <si>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</si>
  <si>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</si>
  <si>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</si>
  <si>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</si>
  <si>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</si>
  <si>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</si>
  <si>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</si>
  <si>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</si>
  <si>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</si>
  <si>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</si>
  <si>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</si>
  <si>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</si>
  <si>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</si>
  <si>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</si>
  <si>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</si>
  <si>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</si>
  <si>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</si>
  <si>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</si>
  <si>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</si>
  <si>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</si>
  <si>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</si>
  <si>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</si>
  <si>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</si>
  <si>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</si>
  <si>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</si>
  <si>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</si>
  <si>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</si>
  <si>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</si>
  <si>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</si>
  <si>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</si>
  <si>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</si>
  <si>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</si>
  <si>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</si>
  <si>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</si>
  <si>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</si>
  <si>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</si>
  <si>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</si>
  <si>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</si>
  <si>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</si>
  <si>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</si>
  <si>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</si>
  <si>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</si>
  <si>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</si>
  <si>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</si>
  <si>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</si>
  <si>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</si>
  <si>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</si>
  <si>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</si>
  <si>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</si>
  <si>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</si>
  <si>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</si>
  <si>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</si>
  <si>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</si>
  <si>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</si>
  <si>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</si>
  <si>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</si>
  <si>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</si>
  <si>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</si>
  <si>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</si>
  <si>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</si>
  <si>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</si>
  <si>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</si>
  <si>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</si>
  <si>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</si>
  <si>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</si>
  <si>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</si>
  <si>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</si>
  <si>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</si>
  <si>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</si>
  <si>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</si>
  <si>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</si>
  <si>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</si>
  <si>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</si>
  <si>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</si>
  <si>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</si>
  <si>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</si>
  <si>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</si>
  <si>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</si>
  <si>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</si>
  <si>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</si>
  <si>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</si>
  <si>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</si>
  <si>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</si>
  <si>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</si>
  <si>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</si>
  <si>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</si>
  <si>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</si>
  <si>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</si>
  <si>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</si>
  <si>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</si>
  <si>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</si>
  <si>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</si>
  <si>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</si>
  <si>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</si>
  <si>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</si>
  <si>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</si>
  <si>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</si>
  <si>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</si>
  <si>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</si>
  <si>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</si>
  <si>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</si>
  <si>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</si>
  <si>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</si>
  <si>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</si>
  <si>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</si>
  <si>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</si>
  <si>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</si>
  <si>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</si>
  <si>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</si>
  <si>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</si>
  <si>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</si>
  <si>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</si>
  <si>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</si>
  <si>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</si>
  <si>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</si>
  <si>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</si>
  <si>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</si>
  <si>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</si>
  <si>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</si>
  <si>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</si>
  <si>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</si>
  <si>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</si>
  <si>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</si>
  <si>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</si>
  <si>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</si>
  <si>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</si>
  <si>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</si>
  <si>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</si>
  <si>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</si>
  <si>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</si>
  <si>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</si>
  <si>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</si>
  <si>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</si>
  <si>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</si>
  <si>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</si>
  <si>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</si>
  <si>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</si>
  <si>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</si>
  <si>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</si>
  <si>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</si>
  <si>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</si>
  <si>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</si>
  <si>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</si>
  <si>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</si>
  <si>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</si>
  <si>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</si>
  <si>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</si>
  <si>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</si>
  <si>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</si>
  <si>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</si>
  <si>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</si>
  <si>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</si>
  <si>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</si>
  <si>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</si>
  <si>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</si>
  <si>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</si>
  <si>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</si>
  <si>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</si>
  <si>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</si>
  <si>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</si>
  <si>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</si>
  <si>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</si>
  <si>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</si>
  <si>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</si>
  <si>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</si>
  <si>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</si>
  <si>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</si>
  <si>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</si>
  <si>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</si>
  <si>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</si>
  <si>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</si>
  <si>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</si>
  <si>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</si>
  <si>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</si>
  <si>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</si>
  <si>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</si>
  <si>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</si>
  <si>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</si>
  <si>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</si>
  <si>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</si>
  <si>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</si>
  <si>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</si>
  <si>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</si>
  <si>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</si>
  <si>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</si>
  <si>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</si>
  <si>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</si>
  <si>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</si>
  <si>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</si>
  <si>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</si>
  <si>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</si>
  <si>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</si>
  <si>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</si>
  <si>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</si>
  <si>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</si>
  <si>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</si>
  <si>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</si>
  <si>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</si>
  <si>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</si>
  <si>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</si>
  <si>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</si>
  <si>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</si>
  <si>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</si>
  <si>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</si>
  <si>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</si>
  <si>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</si>
  <si>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</si>
  <si>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</si>
  <si>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</si>
  <si>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</si>
  <si>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</si>
  <si>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</si>
  <si>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</si>
  <si>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</si>
  <si>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</si>
  <si>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</si>
  <si>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</si>
  <si>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</si>
  <si>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</si>
  <si>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</si>
  <si>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</si>
  <si>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</si>
  <si>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</si>
  <si>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</si>
  <si>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</si>
  <si>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</si>
  <si>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</si>
  <si>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</si>
  <si>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</si>
  <si>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</si>
  <si>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</si>
  <si>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</si>
  <si>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</si>
  <si>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</si>
  <si>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</si>
  <si>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</si>
  <si>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</si>
  <si>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</si>
  <si>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</si>
  <si>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</si>
  <si>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</si>
  <si>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</si>
  <si>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</si>
  <si>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</si>
  <si>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</si>
  <si>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</si>
  <si>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</si>
  <si>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</si>
  <si>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</si>
  <si>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</si>
  <si>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</si>
  <si>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</si>
  <si>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</si>
  <si>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</si>
  <si>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</si>
  <si>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</si>
  <si>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</si>
  <si>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</si>
  <si>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</si>
  <si>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</si>
  <si>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</si>
  <si>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</si>
  <si>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</si>
  <si>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</si>
  <si>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</si>
  <si>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</si>
  <si>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</si>
  <si>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</si>
  <si>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</si>
  <si>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</si>
  <si>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</si>
  <si>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</si>
  <si>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</si>
  <si>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</si>
  <si>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</si>
  <si>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</si>
  <si>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</si>
  <si>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</si>
  <si>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</si>
  <si>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</si>
  <si>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</si>
  <si>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</si>
  <si>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</si>
  <si>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</si>
  <si>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</si>
  <si>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</si>
  <si>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</si>
  <si>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</si>
  <si>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</si>
  <si>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</si>
  <si>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</si>
  <si>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</si>
  <si>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</si>
  <si>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</si>
  <si>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</si>
  <si>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</si>
  <si>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</si>
  <si>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</si>
  <si>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</si>
  <si>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</si>
  <si>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</si>
  <si>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</si>
  <si>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</si>
  <si>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</si>
  <si>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</si>
  <si>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</si>
  <si>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</si>
  <si>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</si>
  <si>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</si>
  <si>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</si>
  <si>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</si>
  <si>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</si>
  <si>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</si>
  <si>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</si>
  <si>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</si>
  <si>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</si>
  <si>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</si>
  <si>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</si>
  <si>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</si>
  <si>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</si>
  <si>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</si>
  <si>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</si>
  <si>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</si>
  <si>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</si>
  <si>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</si>
  <si>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</si>
  <si>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</si>
  <si>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</si>
  <si>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</si>
  <si>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</si>
  <si>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</si>
  <si>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</si>
  <si>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</si>
  <si>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</si>
  <si>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</si>
  <si>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</si>
  <si>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</si>
  <si>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</si>
  <si>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</si>
  <si>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</si>
  <si>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</si>
  <si>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</si>
  <si>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</si>
  <si>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</si>
  <si>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</si>
  <si>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</si>
  <si>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</si>
  <si>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</si>
  <si>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</si>
  <si>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</si>
  <si>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</si>
  <si>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</si>
  <si>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</si>
  <si>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</si>
  <si>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</si>
  <si>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</si>
  <si>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</si>
  <si>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</si>
  <si>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</si>
  <si>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</si>
  <si>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</si>
  <si>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</si>
  <si>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</si>
  <si>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</si>
  <si>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</si>
  <si>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</si>
  <si>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</si>
  <si>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</si>
  <si>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</si>
  <si>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</si>
  <si>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</si>
  <si>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</si>
  <si>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</si>
  <si>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</si>
  <si>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</si>
  <si>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</si>
  <si>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</si>
  <si>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</si>
  <si>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</si>
  <si>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</si>
  <si>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</si>
  <si>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</si>
  <si>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</si>
  <si>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</si>
  <si>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</si>
  <si>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</si>
  <si>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</si>
  <si>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</si>
  <si>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</si>
  <si>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</si>
  <si>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</si>
  <si>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</si>
  <si>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</si>
  <si>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</si>
  <si>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</si>
  <si>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</si>
  <si>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</si>
  <si>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</si>
  <si>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</si>
  <si>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</si>
  <si>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</si>
  <si>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</si>
  <si>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</si>
  <si>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</si>
  <si>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</si>
  <si>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</si>
  <si>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</si>
  <si>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</si>
  <si>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</si>
  <si>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</si>
  <si>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</si>
  <si>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</si>
  <si>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</si>
  <si>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</si>
  <si>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</si>
  <si>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</si>
  <si>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</si>
  <si>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</si>
  <si>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</si>
  <si>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</si>
  <si>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</si>
  <si>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</si>
  <si>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</si>
  <si>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</si>
  <si>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</si>
  <si>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</si>
  <si>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</si>
  <si>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</si>
  <si>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</si>
  <si>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</si>
  <si>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</si>
  <si>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</si>
  <si>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</si>
  <si>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</si>
  <si>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</si>
  <si>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</si>
  <si>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</si>
  <si>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</si>
  <si>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</si>
  <si>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</si>
  <si>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</si>
  <si>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</si>
  <si>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</si>
  <si>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</si>
  <si>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</si>
  <si>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</si>
  <si>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</si>
  <si>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</si>
  <si>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</si>
  <si>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</si>
  <si>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</si>
  <si>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</si>
  <si>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</si>
  <si>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</si>
  <si>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</si>
  <si>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</si>
  <si>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</si>
  <si>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</si>
  <si>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</si>
  <si>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</si>
  <si>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</si>
  <si>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</si>
  <si>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</si>
  <si>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</si>
  <si>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</si>
  <si>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</si>
  <si>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</si>
  <si>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</si>
  <si>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</si>
  <si>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</si>
  <si>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</si>
  <si>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</si>
  <si>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</si>
  <si>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</si>
  <si>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</si>
  <si>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</si>
  <si>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</si>
  <si>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</si>
  <si>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</si>
  <si>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</si>
  <si>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</si>
  <si>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</si>
  <si>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</si>
  <si>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</si>
  <si>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</si>
  <si>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</si>
  <si>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</si>
  <si>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</si>
  <si>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</si>
  <si>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</si>
  <si>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</si>
  <si>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</si>
  <si>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</si>
  <si>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</si>
  <si>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</si>
  <si>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</si>
  <si>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</si>
  <si>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</si>
  <si>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</si>
  <si>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</si>
  <si>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</si>
  <si>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</si>
  <si>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</si>
  <si>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</si>
  <si>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</si>
  <si>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</si>
  <si>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</si>
  <si>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</si>
  <si>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</si>
  <si>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</si>
  <si>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</si>
  <si>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</si>
  <si>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</si>
  <si>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</si>
  <si>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</si>
  <si>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</si>
  <si>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</si>
  <si>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</si>
  <si>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</si>
  <si>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</si>
  <si>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</si>
  <si>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</si>
  <si>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</si>
  <si>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</si>
  <si>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</si>
  <si>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</si>
  <si>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</si>
  <si>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</si>
  <si>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</si>
  <si>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</si>
  <si>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</si>
  <si>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</si>
  <si>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</si>
  <si>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</si>
  <si>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</si>
  <si>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</si>
  <si>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</si>
  <si>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</si>
  <si>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</si>
  <si>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</si>
  <si>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</si>
  <si>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</si>
  <si>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</si>
  <si>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</si>
  <si>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</si>
  <si>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</si>
  <si>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</si>
  <si>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</si>
  <si>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</si>
  <si>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</si>
  <si>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</si>
  <si>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</si>
  <si>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</si>
  <si>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</si>
  <si>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</si>
  <si>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</si>
  <si>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</si>
  <si>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</si>
  <si>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</si>
  <si>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</si>
  <si>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</si>
  <si>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</si>
  <si>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</si>
  <si>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</si>
  <si>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</si>
  <si>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</si>
  <si>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</si>
  <si>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</si>
  <si>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</si>
  <si>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</si>
  <si>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</si>
  <si>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</si>
  <si>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</si>
  <si>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</si>
  <si>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</si>
  <si>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</si>
  <si>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</si>
  <si>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</si>
  <si>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</si>
  <si>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</si>
  <si>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</si>
  <si>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</si>
  <si>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</si>
  <si>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</si>
  <si>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</si>
  <si>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</si>
  <si>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</si>
  <si>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</si>
  <si>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</si>
  <si>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</si>
  <si>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</si>
  <si>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</si>
  <si>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</si>
  <si>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</si>
  <si>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</si>
  <si>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</si>
  <si>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</si>
  <si>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</si>
  <si>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</si>
  <si>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</si>
  <si>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</si>
  <si>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</si>
  <si>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</si>
  <si>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</si>
  <si>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</si>
  <si>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</si>
  <si>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</si>
  <si>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</si>
  <si>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</si>
  <si>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</si>
  <si>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</si>
  <si>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</si>
  <si>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</si>
  <si>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</si>
  <si>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</si>
  <si>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</si>
  <si>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</si>
  <si>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</si>
  <si>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</si>
  <si>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</si>
  <si>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</si>
  <si>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</si>
  <si>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</si>
  <si>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</si>
  <si>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</si>
  <si>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</si>
  <si>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</si>
  <si>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</si>
  <si>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</si>
  <si>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</si>
  <si>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</si>
  <si>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</si>
  <si>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</si>
  <si>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</si>
  <si>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</si>
  <si>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</si>
  <si>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</si>
  <si>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</si>
  <si>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</si>
  <si>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</si>
  <si>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</si>
  <si>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</si>
  <si>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</si>
  <si>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</si>
  <si>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</si>
  <si>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</si>
  <si>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</si>
  <si>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</si>
  <si>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</si>
  <si>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</si>
  <si>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</si>
  <si>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</si>
  <si>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</si>
  <si>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</si>
  <si>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</si>
  <si>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</si>
  <si>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</si>
  <si>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</si>
  <si>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</si>
  <si>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</si>
  <si>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</si>
  <si>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</si>
  <si>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</si>
  <si>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</si>
  <si>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</si>
  <si>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</si>
  <si>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</si>
  <si>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</si>
  <si>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</si>
  <si>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</si>
  <si>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</si>
  <si>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</si>
  <si>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</si>
  <si>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</si>
  <si>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</si>
  <si>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</si>
  <si>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</si>
  <si>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</si>
  <si>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</si>
  <si>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</si>
  <si>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</si>
  <si>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</si>
  <si>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</si>
  <si>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</si>
  <si>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</si>
  <si>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</si>
  <si>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</si>
  <si>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</si>
  <si>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</si>
  <si>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</si>
  <si>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</si>
  <si>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</si>
  <si>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</si>
  <si>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</si>
  <si>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</si>
  <si>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</si>
  <si>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</si>
  <si>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</si>
  <si>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</si>
  <si>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</si>
  <si>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</si>
  <si>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</si>
  <si>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</si>
  <si>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</si>
  <si>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</si>
  <si>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</si>
  <si>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</si>
  <si>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</si>
  <si>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</si>
  <si>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</si>
  <si>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</si>
  <si>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</si>
  <si>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</si>
  <si>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</si>
  <si>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</si>
  <si>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</si>
  <si>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</si>
  <si>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</si>
  <si>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</si>
  <si>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</si>
  <si>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</si>
  <si>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</si>
  <si>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</si>
  <si>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</si>
  <si>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</si>
  <si>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</si>
  <si>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</si>
  <si>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</si>
  <si>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</si>
  <si>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</si>
  <si>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</si>
  <si>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</si>
  <si>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</si>
  <si>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</si>
  <si>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</si>
  <si>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</si>
  <si>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</si>
  <si>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</si>
  <si>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</si>
  <si>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</si>
  <si>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</si>
  <si>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</si>
  <si>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</si>
  <si>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</si>
  <si>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</si>
  <si>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</si>
  <si>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</si>
  <si>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</si>
  <si>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</si>
  <si>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</si>
  <si>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</si>
  <si>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</si>
  <si>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</si>
  <si>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</si>
  <si>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</si>
  <si>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</si>
  <si>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</si>
  <si>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</si>
  <si>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</si>
  <si>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</si>
  <si>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</si>
  <si>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</si>
  <si>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</si>
  <si>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</si>
  <si>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</si>
  <si>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</si>
  <si>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</si>
  <si>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</si>
  <si>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</si>
  <si>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</si>
  <si>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</si>
  <si>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</si>
  <si>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</si>
  <si>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</si>
  <si>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</si>
  <si>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</si>
  <si>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</si>
  <si>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</si>
  <si>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</si>
  <si>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</si>
  <si>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</si>
  <si>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</si>
  <si>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</si>
  <si>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</si>
  <si>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</si>
  <si>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</si>
  <si>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</si>
  <si>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</si>
  <si>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</si>
  <si>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</si>
  <si>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</si>
  <si>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</si>
  <si>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</si>
  <si>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</si>
  <si>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</si>
  <si>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</si>
  <si>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</si>
  <si>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</si>
  <si>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</si>
  <si>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</si>
  <si>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</si>
  <si>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</si>
  <si>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</si>
  <si>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</si>
  <si>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</si>
  <si>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</si>
  <si>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</si>
  <si>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</si>
  <si>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</si>
  <si>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</si>
  <si>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</si>
  <si>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</si>
  <si>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</si>
  <si>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</si>
  <si>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</si>
  <si>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</si>
  <si>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</si>
  <si>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</si>
  <si>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</si>
  <si>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</si>
  <si>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</si>
  <si>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</si>
  <si>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</si>
  <si>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</si>
  <si>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</si>
  <si>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</si>
  <si>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</si>
  <si>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</si>
  <si>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</si>
  <si>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</si>
  <si>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</si>
  <si>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</si>
  <si>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</si>
  <si>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</si>
  <si>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</si>
  <si>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</si>
  <si>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</si>
  <si>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</si>
  <si>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</si>
  <si>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</si>
  <si>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</si>
  <si>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</si>
  <si>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</si>
  <si>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</si>
  <si>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</si>
  <si>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</si>
  <si>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</si>
  <si>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</si>
  <si>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</si>
  <si>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</si>
  <si>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</si>
  <si>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</si>
  <si>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</si>
  <si>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</si>
  <si>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</si>
  <si>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</si>
  <si>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</si>
  <si>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</si>
  <si>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</si>
  <si>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</si>
  <si>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</si>
  <si>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</si>
  <si>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</si>
  <si>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</si>
  <si>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</si>
  <si>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</si>
  <si>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</si>
  <si>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</si>
  <si>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</si>
  <si>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</si>
  <si>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</si>
  <si>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</si>
  <si>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</si>
  <si>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</si>
  <si>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</si>
  <si>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</si>
  <si>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</si>
  <si>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</si>
  <si>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</si>
  <si>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</si>
  <si>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</si>
  <si>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</si>
  <si>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</si>
  <si>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</si>
  <si>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</si>
  <si>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</si>
  <si>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</si>
  <si>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</si>
  <si>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</si>
  <si>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</si>
  <si>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</si>
  <si>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</si>
  <si>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</si>
  <si>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</si>
  <si>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</si>
  <si>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</si>
  <si>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</si>
  <si>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</si>
  <si>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</si>
  <si>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</si>
  <si>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</si>
  <si>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</si>
  <si>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</si>
  <si>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</si>
  <si>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</si>
  <si>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</si>
  <si>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</si>
  <si>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</si>
  <si>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</si>
  <si>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</si>
  <si>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</si>
  <si>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</si>
  <si>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</si>
  <si>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</si>
  <si>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</si>
  <si>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</si>
  <si>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</si>
  <si>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</si>
  <si>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</si>
  <si>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</si>
  <si>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</si>
  <si>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</si>
  <si>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</si>
  <si>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</si>
  <si>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</si>
  <si>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</si>
  <si>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</si>
  <si>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</si>
  <si>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</si>
  <si>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</si>
  <si>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</si>
  <si>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</si>
  <si>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</si>
  <si>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</si>
  <si>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</si>
  <si>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</si>
  <si>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</si>
  <si>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</si>
  <si>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</si>
  <si>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</si>
  <si>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</si>
  <si>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</si>
  <si>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</si>
  <si>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</si>
  <si>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</si>
  <si>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</si>
  <si>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</si>
  <si>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</si>
  <si>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</si>
  <si>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</si>
  <si>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</si>
  <si>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</si>
  <si>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</si>
  <si>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</si>
  <si>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</si>
  <si>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</si>
  <si>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</si>
  <si>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</si>
  <si>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</si>
  <si>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</si>
  <si>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</si>
  <si>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</si>
  <si>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</si>
  <si>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</si>
  <si>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</si>
  <si>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</si>
  <si>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</si>
  <si>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</si>
  <si>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</si>
  <si>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</si>
  <si>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</si>
  <si>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</si>
  <si>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</si>
  <si>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</si>
  <si>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</si>
  <si>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</si>
  <si>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</si>
  <si>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</si>
  <si>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</si>
  <si>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</si>
  <si>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</si>
  <si>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</si>
  <si>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</si>
  <si>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</si>
  <si>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</si>
  <si>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</si>
  <si>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</si>
  <si>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</si>
  <si>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</si>
  <si>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</si>
  <si>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</si>
  <si>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</si>
  <si>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</si>
  <si>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</si>
  <si>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</si>
  <si>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</si>
  <si>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</si>
  <si>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</si>
  <si>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</si>
  <si>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</si>
  <si>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</si>
  <si>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</si>
  <si>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</si>
  <si>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</si>
  <si>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</si>
  <si>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</si>
  <si>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</si>
  <si>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</si>
  <si>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</si>
  <si>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</si>
  <si>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</si>
  <si>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</si>
  <si>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</si>
  <si>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</si>
  <si>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</si>
  <si>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</si>
  <si>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</si>
  <si>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</si>
  <si>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</si>
  <si>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</si>
  <si>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</si>
  <si>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</si>
  <si>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</si>
  <si>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</si>
  <si>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</si>
  <si>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</si>
  <si>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</si>
  <si>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</si>
  <si>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</si>
  <si>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</si>
  <si>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</si>
  <si>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</si>
  <si>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</si>
  <si>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</si>
  <si>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</si>
  <si>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</si>
  <si>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</si>
  <si>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</si>
  <si>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</si>
  <si>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</si>
  <si>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</si>
  <si>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</si>
  <si>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</si>
  <si>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</si>
  <si>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</si>
  <si>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</si>
  <si>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</si>
  <si>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</si>
  <si>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</si>
  <si>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</si>
  <si>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</si>
  <si>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</si>
  <si>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</si>
  <si>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</si>
  <si>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</si>
  <si>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</si>
  <si>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</si>
  <si>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</si>
  <si>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</si>
  <si>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</si>
  <si>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</si>
  <si>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</si>
  <si>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</si>
  <si>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</si>
  <si>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</si>
  <si>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</si>
  <si>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</si>
  <si>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</si>
  <si>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</si>
  <si>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</si>
  <si>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</si>
  <si>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</si>
  <si>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</si>
  <si>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</si>
  <si>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</si>
  <si>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</si>
  <si>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</si>
  <si>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</si>
  <si>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</si>
  <si>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</si>
  <si>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</si>
  <si>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</si>
  <si>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</si>
  <si>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</si>
  <si>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</si>
  <si>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</si>
  <si>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</si>
  <si>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</si>
  <si>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</si>
  <si>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</si>
  <si>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</si>
  <si>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</si>
  <si>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</si>
  <si>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</si>
  <si>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</si>
  <si>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</si>
  <si>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</si>
  <si>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</si>
  <si>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</si>
  <si>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</si>
  <si>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</si>
  <si>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</si>
  <si>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</si>
  <si>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</si>
  <si>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</si>
  <si>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</si>
  <si>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</si>
  <si>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</si>
  <si>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</si>
  <si>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</si>
  <si>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</si>
  <si>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</si>
  <si>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</si>
  <si>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</si>
  <si>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</si>
  <si>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</si>
  <si>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</si>
  <si>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</si>
  <si>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</si>
  <si>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</si>
  <si>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</si>
  <si>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</si>
  <si>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</si>
  <si>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</si>
  <si>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</si>
  <si>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</si>
  <si>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</si>
  <si>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</si>
  <si>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</si>
  <si>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</si>
  <si>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</si>
  <si>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</si>
  <si>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</si>
  <si>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</si>
  <si>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</si>
  <si>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</si>
  <si>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</si>
  <si>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</si>
  <si>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</si>
  <si>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</si>
  <si>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</si>
  <si>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</si>
  <si>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</si>
  <si>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</si>
  <si>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</si>
  <si>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</si>
  <si>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</si>
  <si>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</si>
  <si>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</si>
  <si>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</si>
  <si>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</si>
  <si>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</si>
  <si>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</si>
  <si>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</si>
  <si>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</si>
  <si>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</si>
  <si>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</si>
  <si>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</si>
  <si>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</si>
  <si>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</si>
  <si>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</si>
  <si>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</si>
  <si>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</si>
  <si>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</si>
  <si>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</si>
  <si>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</si>
  <si>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</si>
  <si>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</si>
  <si>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</si>
  <si>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</si>
  <si>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</si>
  <si>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</si>
  <si>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</si>
  <si>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</si>
  <si>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</si>
  <si>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</si>
  <si>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</si>
  <si>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</si>
  <si>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</si>
  <si>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</si>
  <si>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</si>
  <si>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</si>
  <si>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</si>
  <si>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</si>
  <si>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</si>
  <si>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</si>
  <si>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</si>
  <si>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</si>
  <si>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</si>
  <si>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</si>
  <si>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</si>
  <si>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</si>
  <si>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</si>
  <si>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</si>
  <si>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</si>
  <si>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</si>
  <si>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</si>
  <si>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</si>
  <si>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</si>
  <si>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</si>
  <si>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</si>
  <si>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</si>
  <si>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</si>
  <si>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</si>
  <si>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</si>
  <si>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</si>
  <si>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</si>
  <si>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</si>
  <si>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</si>
  <si>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</si>
  <si>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</si>
  <si>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</si>
  <si>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</si>
  <si>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</si>
  <si>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</si>
  <si>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</si>
  <si>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</si>
  <si>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</si>
  <si>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</si>
  <si>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</si>
  <si>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</si>
  <si>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</si>
  <si>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</si>
  <si>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</si>
  <si>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</si>
  <si>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</si>
  <si>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</si>
  <si>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</si>
  <si>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</si>
  <si>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</si>
  <si>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</si>
  <si>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</si>
  <si>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</si>
  <si>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</si>
  <si>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</si>
  <si>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</si>
  <si>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</si>
  <si>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</si>
  <si>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</si>
  <si>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</si>
  <si>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</si>
  <si>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</si>
  <si>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</si>
  <si>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</si>
  <si>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</si>
  <si>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</si>
  <si>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</si>
  <si>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</si>
  <si>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</si>
  <si>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</si>
  <si>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</si>
  <si>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</si>
  <si>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</si>
  <si>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</si>
  <si>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</si>
  <si>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</si>
  <si>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</si>
  <si>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</si>
  <si>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</si>
  <si>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</si>
  <si>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</si>
  <si>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</si>
  <si>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</si>
  <si>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</si>
  <si>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</si>
  <si>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</si>
  <si>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</si>
  <si>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</si>
  <si>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</si>
  <si>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</si>
  <si>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</si>
  <si>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</si>
  <si>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</si>
  <si>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</si>
  <si>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</si>
  <si>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</si>
  <si>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</si>
  <si>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</si>
  <si>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</si>
  <si>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</si>
  <si>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</si>
  <si>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</si>
  <si>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</si>
  <si>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</si>
  <si>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</si>
  <si>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</si>
  <si>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</si>
  <si>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</si>
  <si>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</si>
  <si>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</si>
  <si>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</si>
  <si>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</si>
  <si>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</si>
  <si>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</si>
  <si>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</si>
  <si>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</si>
  <si>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</si>
  <si>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</si>
  <si>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</si>
  <si>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</si>
  <si>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</si>
  <si>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</si>
  <si>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</si>
  <si>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</si>
  <si>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</si>
  <si>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</si>
  <si>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</si>
  <si>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</si>
  <si>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</si>
  <si>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</si>
  <si>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</si>
  <si>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</si>
  <si>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</si>
  <si>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</si>
  <si>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</si>
  <si>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</si>
  <si>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</si>
  <si>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</si>
  <si>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</si>
  <si>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</si>
  <si>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</si>
  <si>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</si>
  <si>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</si>
  <si>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</si>
  <si>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</si>
  <si>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</si>
  <si>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</si>
  <si>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</si>
  <si>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</si>
  <si>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</si>
  <si>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</si>
  <si>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</si>
  <si>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</si>
  <si>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</si>
  <si>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</si>
  <si>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</si>
  <si>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</si>
  <si>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</si>
  <si>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</si>
  <si>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</si>
  <si>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</si>
  <si>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</si>
  <si>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</si>
  <si>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</si>
  <si>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</si>
  <si>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</si>
  <si>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</si>
  <si>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</si>
  <si>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</si>
  <si>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</si>
  <si>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</si>
  <si>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</si>
  <si>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</si>
  <si>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</si>
  <si>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</si>
  <si>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</si>
  <si>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</si>
  <si>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</si>
  <si>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</si>
  <si>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</si>
  <si>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</si>
  <si>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</si>
  <si>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</si>
  <si>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</si>
  <si>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</si>
  <si>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</si>
  <si>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</si>
  <si>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</si>
  <si>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</si>
  <si>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</si>
  <si>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</si>
  <si>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</si>
  <si>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</si>
  <si>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</si>
  <si>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</si>
  <si>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</si>
  <si>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</si>
  <si>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</si>
  <si>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</si>
  <si>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</si>
  <si>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</si>
  <si>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</si>
  <si>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</si>
  <si>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</si>
  <si>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</si>
  <si>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</si>
  <si>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</si>
  <si>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</si>
  <si>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</si>
  <si>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</si>
  <si>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</si>
  <si>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</si>
  <si>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</si>
  <si>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</si>
  <si>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</si>
  <si>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</si>
  <si>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</si>
  <si>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</si>
  <si>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</si>
  <si>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</si>
  <si>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</si>
  <si>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</si>
  <si>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</si>
  <si>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</si>
  <si>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</si>
  <si>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</si>
  <si>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</si>
  <si>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</si>
  <si>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</si>
  <si>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</si>
  <si>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</si>
  <si>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</si>
  <si>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</si>
  <si>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</si>
  <si>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</si>
  <si>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</si>
  <si>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</si>
  <si>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</si>
  <si>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</si>
  <si>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</si>
  <si>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</si>
  <si>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</si>
  <si>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</si>
  <si>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</si>
  <si>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</si>
  <si>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</si>
  <si>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</si>
  <si>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</si>
  <si>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</si>
  <si>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</si>
  <si>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</si>
  <si>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</si>
  <si>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</si>
  <si>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</si>
  <si>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</si>
  <si>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</si>
  <si>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</si>
  <si>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</si>
  <si>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</si>
  <si>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</si>
  <si>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</si>
  <si>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</si>
  <si>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</si>
  <si>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</si>
  <si>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</si>
  <si>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</si>
  <si>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</si>
  <si>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</si>
  <si>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</si>
  <si>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</si>
  <si>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</si>
  <si>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</si>
  <si>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</si>
  <si>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</si>
  <si>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</si>
  <si>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</si>
  <si>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</si>
  <si>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</si>
  <si>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</si>
  <si>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</si>
  <si>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</si>
  <si>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</si>
  <si>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</si>
  <si>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</si>
  <si>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</si>
  <si>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</si>
  <si>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</si>
  <si>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</si>
  <si>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</si>
  <si>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</si>
  <si>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</si>
  <si>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</si>
  <si>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</si>
  <si>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</si>
  <si>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</si>
  <si>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</si>
  <si>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</si>
  <si>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</si>
  <si>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</si>
  <si>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</si>
  <si>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</si>
  <si>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</si>
  <si>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</si>
  <si>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</si>
  <si>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</si>
  <si>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</si>
  <si>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</si>
  <si>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</si>
  <si>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</si>
  <si>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</si>
  <si>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</si>
  <si>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</si>
  <si>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</si>
  <si>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</si>
  <si>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</si>
  <si>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</si>
  <si>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</si>
  <si>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</si>
  <si>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</si>
  <si>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</si>
  <si>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</si>
  <si>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</si>
  <si>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</si>
  <si>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</si>
  <si>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</si>
  <si>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</si>
  <si>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</si>
  <si>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</si>
  <si>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</si>
  <si>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</si>
  <si>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</si>
  <si>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</si>
  <si>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</si>
  <si>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</si>
  <si>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</si>
  <si>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</si>
  <si>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</si>
  <si>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</si>
  <si>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</si>
  <si>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</si>
  <si>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</si>
  <si>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</si>
  <si>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</si>
  <si>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</si>
  <si>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</si>
  <si>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</si>
  <si>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</si>
  <si>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</si>
  <si>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</si>
  <si>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</si>
  <si>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</si>
  <si>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</si>
  <si>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</si>
  <si>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</si>
  <si>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</si>
  <si>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</si>
  <si>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</si>
  <si>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</si>
  <si>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</si>
  <si>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</si>
  <si>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</si>
  <si>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</si>
  <si>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</si>
  <si>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</si>
  <si>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</si>
  <si>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</si>
  <si>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</si>
  <si>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</si>
  <si>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</si>
  <si>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</si>
  <si>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</si>
  <si>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</si>
  <si>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</si>
  <si>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</si>
  <si>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</si>
  <si>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</si>
  <si>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</si>
  <si>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</si>
  <si>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</si>
  <si>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</si>
  <si>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</si>
  <si>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</si>
  <si>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</si>
  <si>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</si>
  <si>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</si>
  <si>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</si>
  <si>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</si>
  <si>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</si>
  <si>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</si>
  <si>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</si>
  <si>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</si>
  <si>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</si>
  <si>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</si>
  <si>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</si>
  <si>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</si>
  <si>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</si>
  <si>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</si>
  <si>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</si>
  <si>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</si>
  <si>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</si>
  <si>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</si>
  <si>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</si>
  <si>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</si>
  <si>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</si>
  <si>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</si>
  <si>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</si>
  <si>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</si>
  <si>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</si>
  <si>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</si>
  <si>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</si>
  <si>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</si>
  <si>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</si>
  <si>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</si>
  <si>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</si>
  <si>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</si>
  <si>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</si>
  <si>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</si>
  <si>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</si>
  <si>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</si>
  <si>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</si>
  <si>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</si>
  <si>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</si>
  <si>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</si>
  <si>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</si>
  <si>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</si>
  <si>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</si>
  <si>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</si>
  <si>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</si>
  <si>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</si>
  <si>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</si>
  <si>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</si>
  <si>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</si>
  <si>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</si>
  <si>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</si>
  <si>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</si>
  <si>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</si>
  <si>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</si>
  <si>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</si>
  <si>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</si>
  <si>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</si>
  <si>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</si>
  <si>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</si>
  <si>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</si>
  <si>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</si>
  <si>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</si>
  <si>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</si>
  <si>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</si>
  <si>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</si>
  <si>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</si>
  <si>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</si>
  <si>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</si>
  <si>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</si>
  <si>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</si>
  <si>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</si>
  <si>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</si>
  <si>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</si>
  <si>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</si>
  <si>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</si>
  <si>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</si>
  <si>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</si>
  <si>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</si>
  <si>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</si>
  <si>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</si>
  <si>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</si>
  <si>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</si>
  <si>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</si>
  <si>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</si>
  <si>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</si>
  <si>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</si>
  <si>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</si>
  <si>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</si>
  <si>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</si>
  <si>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</si>
  <si>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</si>
  <si>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</si>
  <si>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</si>
  <si>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</si>
  <si>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</si>
  <si>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</si>
  <si>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</si>
  <si>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</si>
  <si>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</si>
  <si>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</si>
  <si>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</si>
  <si>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</si>
  <si>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</si>
  <si>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</si>
  <si>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</si>
  <si>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</si>
  <si>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</si>
  <si>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</si>
  <si>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</si>
  <si>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</si>
  <si>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</si>
  <si>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</si>
  <si>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</si>
  <si>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</si>
  <si>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</si>
  <si>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</si>
  <si>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</si>
  <si>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</si>
  <si>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</si>
  <si>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</si>
  <si>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</si>
  <si>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</si>
  <si>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</si>
  <si>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</si>
  <si>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</si>
  <si>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</si>
  <si>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</si>
  <si>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</si>
  <si>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</si>
  <si>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</si>
  <si>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</si>
  <si>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</si>
  <si>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</si>
  <si>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</si>
  <si>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</si>
  <si>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</si>
  <si>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</si>
  <si>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</si>
  <si>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</si>
  <si>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</si>
  <si>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</si>
  <si>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</si>
  <si>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</si>
  <si>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</si>
  <si>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</si>
  <si>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</si>
  <si>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</si>
  <si>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</si>
  <si>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</si>
  <si>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</si>
  <si>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</si>
  <si>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</si>
  <si>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</si>
  <si>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</si>
  <si>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</si>
  <si>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</si>
  <si>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</si>
  <si>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</si>
  <si>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</si>
  <si>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</si>
  <si>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</si>
  <si>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</si>
  <si>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</si>
  <si>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</si>
  <si>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</si>
  <si>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</si>
  <si>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</si>
  <si>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</si>
  <si>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</si>
  <si>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</si>
  <si>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</si>
  <si>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</si>
  <si>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</si>
  <si>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</si>
  <si>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</si>
  <si>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</si>
  <si>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</si>
  <si>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</si>
  <si>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</si>
  <si>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</si>
  <si>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</si>
  <si>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</si>
  <si>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</si>
  <si>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</si>
  <si>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</si>
  <si>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</si>
  <si>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</si>
  <si>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</si>
  <si>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</si>
  <si>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</si>
  <si>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</si>
  <si>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</si>
  <si>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</si>
  <si>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</si>
  <si>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</si>
  <si>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</si>
  <si>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</si>
  <si>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</si>
  <si>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</si>
  <si>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</si>
  <si>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</si>
  <si>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</si>
  <si>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</si>
  <si>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</si>
  <si>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</si>
  <si>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</si>
  <si>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</si>
  <si>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</si>
  <si>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</si>
  <si>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</si>
  <si>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</si>
  <si>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</si>
  <si>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</si>
  <si>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</si>
  <si>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</si>
  <si>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</si>
  <si>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</si>
  <si>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</si>
  <si>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</si>
  <si>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</si>
  <si>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</si>
  <si>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</si>
  <si>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</si>
  <si>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</si>
  <si>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</si>
  <si>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</si>
  <si>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</si>
  <si>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</si>
  <si>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</si>
  <si>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</si>
  <si>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</si>
  <si>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</si>
  <si>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</si>
  <si>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</si>
  <si>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</si>
  <si>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</si>
  <si>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</si>
  <si>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</si>
  <si>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</si>
  <si>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</si>
  <si>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</si>
  <si>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</si>
  <si>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</si>
  <si>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</si>
  <si>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</si>
  <si>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</si>
  <si>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</si>
  <si>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</si>
  <si>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</si>
  <si>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</si>
  <si>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</si>
  <si>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</si>
  <si>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</si>
  <si>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</si>
  <si>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</si>
  <si>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</si>
  <si>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</si>
  <si>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</si>
  <si>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</si>
  <si>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</si>
  <si>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</si>
  <si>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</si>
  <si>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</si>
  <si>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</si>
  <si>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</si>
  <si>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</si>
  <si>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</si>
  <si>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</si>
  <si>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</si>
  <si>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</si>
  <si>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</si>
  <si>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</si>
  <si>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</si>
  <si>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</si>
  <si>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</si>
  <si>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</si>
  <si>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</si>
  <si>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</si>
  <si>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</si>
  <si>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</si>
  <si>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</si>
  <si>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</si>
  <si>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</si>
  <si>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</si>
  <si>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</si>
  <si>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</si>
  <si>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</si>
  <si>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</si>
  <si>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</si>
  <si>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</si>
  <si>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</si>
  <si>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</si>
  <si>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</si>
  <si>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</si>
  <si>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</si>
  <si>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</si>
  <si>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</si>
  <si>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</si>
  <si>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</si>
  <si>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</si>
  <si>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</si>
  <si>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</si>
  <si>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</si>
  <si>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</si>
  <si>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</si>
  <si>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</si>
  <si>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</si>
  <si>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</si>
  <si>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</si>
  <si>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</si>
  <si>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</si>
  <si>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</si>
  <si>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</si>
  <si>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</si>
  <si>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</si>
  <si>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</si>
  <si>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</si>
  <si>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</si>
  <si>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</si>
  <si>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</si>
  <si>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</si>
  <si>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</si>
  <si>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</si>
  <si>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</si>
  <si>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</si>
  <si>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</si>
  <si>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</si>
  <si>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</si>
  <si>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</si>
  <si>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</si>
  <si>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</si>
  <si>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</si>
  <si>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</si>
  <si>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</si>
  <si>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</si>
  <si>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</si>
  <si>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</si>
  <si>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</si>
  <si>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</si>
  <si>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</si>
  <si>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</si>
  <si>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</si>
  <si>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</si>
  <si>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</si>
  <si>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</si>
  <si>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</si>
  <si>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</si>
  <si>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</si>
  <si>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</si>
  <si>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</si>
  <si>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</si>
  <si>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</si>
  <si>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</si>
  <si>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</si>
  <si>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</si>
  <si>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</si>
  <si>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</si>
  <si>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</si>
  <si>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</si>
  <si>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</si>
  <si>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</si>
  <si>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</si>
  <si>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</si>
  <si>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</si>
  <si>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</si>
  <si>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</si>
  <si>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</si>
  <si>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</si>
  <si>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</si>
  <si>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</si>
  <si>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</si>
  <si>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</si>
  <si>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</si>
  <si>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</si>
  <si>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</si>
  <si>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</si>
  <si>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</si>
  <si>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</si>
  <si>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</si>
  <si>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</si>
  <si>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</si>
  <si>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</si>
  <si>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</si>
  <si>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</si>
  <si>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</si>
  <si>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</si>
  <si>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</si>
  <si>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</si>
  <si>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</si>
  <si>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</si>
  <si>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</si>
  <si>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</si>
  <si>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</si>
  <si>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</si>
  <si>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</si>
  <si>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</si>
  <si>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</si>
  <si>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</si>
  <si>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</si>
  <si>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</si>
  <si>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</si>
  <si>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</si>
  <si>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</si>
  <si>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</si>
  <si>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</si>
  <si>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</si>
  <si>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</si>
  <si>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</si>
  <si>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</si>
  <si>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</si>
  <si>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</si>
  <si>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</si>
  <si>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</si>
  <si>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</si>
  <si>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</si>
  <si>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</si>
  <si>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</si>
  <si>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</si>
  <si>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</si>
  <si>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</si>
  <si>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</si>
  <si>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</si>
  <si>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</si>
  <si>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</si>
  <si>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</si>
  <si>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</si>
  <si>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</si>
  <si>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</si>
  <si>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</si>
  <si>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</si>
  <si>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</si>
  <si>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</si>
  <si>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</si>
  <si>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</si>
  <si>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</si>
  <si>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</si>
  <si>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</si>
  <si>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</si>
  <si>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</si>
  <si>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</si>
  <si>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</si>
  <si>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</si>
  <si>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</si>
  <si>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</si>
  <si>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</si>
  <si>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</si>
  <si>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</si>
  <si>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</si>
  <si>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</si>
  <si>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</si>
  <si>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</si>
  <si>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</si>
  <si>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</si>
  <si>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</si>
  <si>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</si>
  <si>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</si>
  <si>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</si>
  <si>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</si>
  <si>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</si>
  <si>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</si>
  <si>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</si>
  <si>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</si>
  <si>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</si>
  <si>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</si>
  <si>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</si>
  <si>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</si>
  <si>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</si>
  <si>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</si>
  <si>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</si>
  <si>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</si>
  <si>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</si>
  <si>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</si>
  <si>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</si>
  <si>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</si>
  <si>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</si>
  <si>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</si>
  <si>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</si>
  <si>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</si>
  <si>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</si>
  <si>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</si>
  <si>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</si>
  <si>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</si>
  <si>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</si>
  <si>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</si>
  <si>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</si>
  <si>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</si>
  <si>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</si>
  <si>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</si>
  <si>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</si>
  <si>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</si>
  <si>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</si>
  <si>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</si>
  <si>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</si>
  <si>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</si>
  <si>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</si>
  <si>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</si>
  <si>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</si>
  <si>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</si>
  <si>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</si>
  <si>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</si>
  <si>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</si>
  <si>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</si>
  <si>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</si>
  <si>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</si>
  <si>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</si>
  <si>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</si>
  <si>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</si>
  <si>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</si>
  <si>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</si>
  <si>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</si>
  <si>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</si>
  <si>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</si>
  <si>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</si>
  <si>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</si>
  <si>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</si>
  <si>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</si>
  <si>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</si>
  <si>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</si>
  <si>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</si>
  <si>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</si>
  <si>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</si>
  <si>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</si>
  <si>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</si>
  <si>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</si>
  <si>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</si>
  <si>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</si>
  <si>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</si>
  <si>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</si>
  <si>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</si>
  <si>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</si>
  <si>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</si>
  <si>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</si>
  <si>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</si>
  <si>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</si>
  <si>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</si>
  <si>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</si>
  <si>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</si>
  <si>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</si>
  <si>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</si>
  <si>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</si>
  <si>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</si>
  <si>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</si>
  <si>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</si>
  <si>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</si>
  <si>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</si>
  <si>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</si>
  <si>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</si>
  <si>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</si>
  <si>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</si>
  <si>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</si>
  <si>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</si>
  <si>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</si>
  <si>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</si>
  <si>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</si>
  <si>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</si>
  <si>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</si>
  <si>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</si>
  <si>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</si>
  <si>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</si>
  <si>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</si>
  <si>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</si>
  <si>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</si>
  <si>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</si>
  <si>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</si>
  <si>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</si>
  <si>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</si>
  <si>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</si>
  <si>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</si>
  <si>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</si>
  <si>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</si>
  <si>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</si>
  <si>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</si>
  <si>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</si>
  <si>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</si>
  <si>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</si>
  <si>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</si>
  <si>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</si>
  <si>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</si>
  <si>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</si>
  <si>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</si>
  <si>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</si>
  <si>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</si>
  <si>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</si>
  <si>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</si>
  <si>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</si>
  <si>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</si>
  <si>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</si>
  <si>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</si>
  <si>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</si>
  <si>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</si>
  <si>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</si>
  <si>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</si>
  <si>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</si>
  <si>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</si>
  <si>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</si>
  <si>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</si>
  <si>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</si>
  <si>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</si>
  <si>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</si>
  <si>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</si>
  <si>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</si>
  <si>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</si>
  <si>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</si>
  <si>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</si>
  <si>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</si>
  <si>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</si>
  <si>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</si>
  <si>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</si>
  <si>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</si>
  <si>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</si>
  <si>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</si>
  <si>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</si>
  <si>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</si>
  <si>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</si>
  <si>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</si>
  <si>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</si>
  <si>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</si>
  <si>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</si>
  <si>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</si>
  <si>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</si>
  <si>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</si>
  <si>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</si>
  <si>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</si>
  <si>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</si>
  <si>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</si>
  <si>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</si>
  <si>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</si>
  <si>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</si>
  <si>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</si>
  <si>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</si>
  <si>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</si>
  <si>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</si>
  <si>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</si>
  <si>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</si>
  <si>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</si>
  <si>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</si>
  <si>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</si>
  <si>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</si>
  <si>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</si>
  <si>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</si>
  <si>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</si>
  <si>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</si>
  <si>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</si>
  <si>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</si>
  <si>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</si>
  <si>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</si>
  <si>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</si>
  <si>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</si>
  <si>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</si>
  <si>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</si>
  <si>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</si>
  <si>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</si>
  <si>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</si>
  <si>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</si>
  <si>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</si>
  <si>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</si>
  <si>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</si>
  <si>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</si>
  <si>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</si>
  <si>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</si>
  <si>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</si>
  <si>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</si>
  <si>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</si>
  <si>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</si>
  <si>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</si>
  <si>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</si>
  <si>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</si>
  <si>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</si>
  <si>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</si>
  <si>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</si>
  <si>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</si>
  <si>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</si>
  <si>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</si>
  <si>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</si>
  <si>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</si>
  <si>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</si>
  <si>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</si>
  <si>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</si>
  <si>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</si>
  <si>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</si>
  <si>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</si>
  <si>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</si>
  <si>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</si>
  <si>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</si>
  <si>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</si>
  <si>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</si>
  <si>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</si>
  <si>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</si>
  <si>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</si>
  <si>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</si>
  <si>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</si>
  <si>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</si>
  <si>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</si>
  <si>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</si>
  <si>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</si>
  <si>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</si>
  <si>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</si>
  <si>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</si>
  <si>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</si>
  <si>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</si>
  <si>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</si>
  <si>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</si>
  <si>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</si>
  <si>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</si>
  <si>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</si>
  <si>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</si>
  <si>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</si>
  <si>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</si>
  <si>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</si>
  <si>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</si>
  <si>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</si>
  <si>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</si>
  <si>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</si>
  <si>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</si>
  <si>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</si>
  <si>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</si>
  <si>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</si>
  <si>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</si>
  <si>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</si>
  <si>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</si>
  <si>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</si>
  <si>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</si>
  <si>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</si>
  <si>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</si>
  <si>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</si>
  <si>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</si>
  <si>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</si>
  <si>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</si>
  <si>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</si>
  <si>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</si>
  <si>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</si>
  <si>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</si>
  <si>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</si>
  <si>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</si>
  <si>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</si>
  <si>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</si>
  <si>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</si>
  <si>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</si>
  <si>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</si>
  <si>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</si>
  <si>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</si>
  <si>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</si>
  <si>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</si>
  <si>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</si>
  <si>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</si>
  <si>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</si>
  <si>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</si>
  <si>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</si>
  <si>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</si>
  <si>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</si>
  <si>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</si>
  <si>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</si>
  <si>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</si>
  <si>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</si>
  <si>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</si>
  <si>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</si>
  <si>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</si>
  <si>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</si>
  <si>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</si>
  <si>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</si>
  <si>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</si>
  <si>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</si>
  <si>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</si>
  <si>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</si>
  <si>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</si>
  <si>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</si>
  <si>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</si>
  <si>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</si>
  <si>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</si>
  <si>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</si>
  <si>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</si>
  <si>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</si>
  <si>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</si>
  <si>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</si>
  <si>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</si>
  <si>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</si>
  <si>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</si>
  <si>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</si>
  <si>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</si>
  <si>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</si>
  <si>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</si>
  <si>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</si>
  <si>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</si>
  <si>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</si>
  <si>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</si>
  <si>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</si>
  <si>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</si>
  <si>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</si>
  <si>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</si>
  <si>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</si>
  <si>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</si>
  <si>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</si>
  <si>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</si>
  <si>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</si>
  <si>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</si>
  <si>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</si>
  <si>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</si>
  <si>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</si>
  <si>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</si>
  <si>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</si>
  <si>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</si>
  <si>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</si>
  <si>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</si>
  <si>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</si>
  <si>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</si>
  <si>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</si>
  <si>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</si>
  <si>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</si>
  <si>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</si>
  <si>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</si>
  <si>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</si>
  <si>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</si>
  <si>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</si>
  <si>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</si>
  <si>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</si>
  <si>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</si>
  <si>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</si>
  <si>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</si>
  <si>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</si>
  <si>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</si>
  <si>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</si>
  <si>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</si>
  <si>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</si>
  <si>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</si>
  <si>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</si>
  <si>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</si>
  <si>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</si>
  <si>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</si>
  <si>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</si>
  <si>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</si>
  <si>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</si>
  <si>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</si>
  <si>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</si>
  <si>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</si>
  <si>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</si>
  <si>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</si>
  <si>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</si>
  <si>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</si>
  <si>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</si>
  <si>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</si>
  <si>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</si>
  <si>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</si>
  <si>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</si>
  <si>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</si>
  <si>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</si>
  <si>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</si>
  <si>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</si>
  <si>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</si>
  <si>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</si>
  <si>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</si>
  <si>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</si>
  <si>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</si>
  <si>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</si>
  <si>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</si>
  <si>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</si>
  <si>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</si>
  <si>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</si>
  <si>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</si>
  <si>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</si>
  <si>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</si>
  <si>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</si>
  <si>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</si>
  <si>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</si>
  <si>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</si>
  <si>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</si>
  <si>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</si>
  <si>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</si>
  <si>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</si>
  <si>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</si>
  <si>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</si>
  <si>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</si>
  <si>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</si>
  <si>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</si>
  <si>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</si>
  <si>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</si>
  <si>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</si>
  <si>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</si>
  <si>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</si>
  <si>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</si>
  <si>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</si>
  <si>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</si>
  <si>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</si>
  <si>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</si>
  <si>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</si>
  <si>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</si>
  <si>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</si>
  <si>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</si>
  <si>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</si>
  <si>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</si>
  <si>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</si>
  <si>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</si>
  <si>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</si>
  <si>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</si>
  <si>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</si>
  <si>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</si>
  <si>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</si>
  <si>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</si>
  <si>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</si>
  <si>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</si>
  <si>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</si>
  <si>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</si>
  <si>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</si>
  <si>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</si>
  <si>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</si>
  <si>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</si>
  <si>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</si>
  <si>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</si>
  <si>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</si>
  <si>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</si>
  <si>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</si>
  <si>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</si>
  <si>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</si>
  <si>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</si>
  <si>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</si>
  <si>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</si>
  <si>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</si>
  <si>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</si>
  <si>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</si>
  <si>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</si>
  <si>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</si>
  <si>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</si>
  <si>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</si>
  <si>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</si>
  <si>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</si>
  <si>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</si>
  <si>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</si>
  <si>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</si>
  <si>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</si>
  <si>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</si>
  <si>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</si>
  <si>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</si>
  <si>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</si>
  <si>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</si>
  <si>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</si>
  <si>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</si>
  <si>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</si>
  <si>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</si>
  <si>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</si>
  <si>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</si>
  <si>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</si>
  <si>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</si>
  <si>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</si>
  <si>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</si>
  <si>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</si>
  <si>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</si>
  <si>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</si>
  <si>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</si>
  <si>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</si>
  <si>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</si>
  <si>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</si>
  <si>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</si>
  <si>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</si>
  <si>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</si>
  <si>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</si>
  <si>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</si>
  <si>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</si>
  <si>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</si>
  <si>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</si>
  <si>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</si>
  <si>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</si>
  <si>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</si>
  <si>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</si>
  <si>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</si>
  <si>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</si>
  <si>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</si>
  <si>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</si>
  <si>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</si>
  <si>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</si>
  <si>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</si>
  <si>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</si>
  <si>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</si>
  <si>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</si>
  <si>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</si>
  <si>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</si>
  <si>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</si>
  <si>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</si>
  <si>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</si>
  <si>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</si>
  <si>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</si>
  <si>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</si>
  <si>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</si>
  <si>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</si>
  <si>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</si>
  <si>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</si>
  <si>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</si>
  <si>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</si>
  <si>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</si>
  <si>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</si>
  <si>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</si>
  <si>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</si>
  <si>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</si>
  <si>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</si>
  <si>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</si>
  <si>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</si>
  <si>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</si>
  <si>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</si>
  <si>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</si>
  <si>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</si>
  <si>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</si>
  <si>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</si>
  <si>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</si>
  <si>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</si>
  <si>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</si>
  <si>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</si>
  <si>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</si>
  <si>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</si>
  <si>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</si>
  <si>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</si>
  <si>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</si>
  <si>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</si>
  <si>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</si>
  <si>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</si>
  <si>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</si>
  <si>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</si>
  <si>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</si>
  <si>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</si>
  <si>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</si>
  <si>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</si>
  <si>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</si>
  <si>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</si>
  <si>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</si>
  <si>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</si>
  <si>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</si>
  <si>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</si>
  <si>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</si>
  <si>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</si>
  <si>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</si>
  <si>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</si>
  <si>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</si>
  <si>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</si>
  <si>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</si>
  <si>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</si>
  <si>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</si>
  <si>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</si>
  <si>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</si>
  <si>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</si>
  <si>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</si>
  <si>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</si>
  <si>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</si>
  <si>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</si>
  <si>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</si>
  <si>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</si>
  <si>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</si>
  <si>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</si>
  <si>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</si>
  <si>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</si>
  <si>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</si>
  <si>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</si>
  <si>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</si>
  <si>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</si>
  <si>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</si>
  <si>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</si>
  <si>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</si>
  <si>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</si>
  <si>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</si>
  <si>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</si>
  <si>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</si>
  <si>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</si>
  <si>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</si>
  <si>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</si>
  <si>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</si>
  <si>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</si>
  <si>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</si>
  <si>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</si>
  <si>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</si>
  <si>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</si>
  <si>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</si>
  <si>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</si>
  <si>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</si>
  <si>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</si>
  <si>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</si>
  <si>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</si>
  <si>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</si>
  <si>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</si>
  <si>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</si>
  <si>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</si>
  <si>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</si>
  <si>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</si>
  <si>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</si>
  <si>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</si>
  <si>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</si>
  <si>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</si>
  <si>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</si>
  <si>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</si>
  <si>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</si>
  <si>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</si>
  <si>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</si>
  <si>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</si>
  <si>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</si>
  <si>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</si>
  <si>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</si>
  <si>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</si>
  <si>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</si>
  <si>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</si>
  <si>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</si>
  <si>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</si>
  <si>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</si>
  <si>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</si>
  <si>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</si>
  <si>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</si>
  <si>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</si>
  <si>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</si>
  <si>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</si>
  <si>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</si>
  <si>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</si>
  <si>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</si>
  <si>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</si>
  <si>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</si>
  <si>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</si>
  <si>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</si>
  <si>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</si>
  <si>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</si>
  <si>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</si>
  <si>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</si>
  <si>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</si>
  <si>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</si>
  <si>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</si>
  <si>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</si>
  <si>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</si>
  <si>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</si>
  <si>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</si>
  <si>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</si>
  <si>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</si>
  <si>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</si>
  <si>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</si>
  <si>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</si>
  <si>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</si>
  <si>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</si>
  <si>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</si>
  <si>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</si>
  <si>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</si>
  <si>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</si>
  <si>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</si>
  <si>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</si>
  <si>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</si>
  <si>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</si>
  <si>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</si>
  <si>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</si>
  <si>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</si>
  <si>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</si>
  <si>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</si>
  <si>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</si>
  <si>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</si>
  <si>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</si>
  <si>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</si>
  <si>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</si>
  <si>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</si>
  <si>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</si>
  <si>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</si>
  <si>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</si>
  <si>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</si>
  <si>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</si>
  <si>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</si>
  <si>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</si>
  <si>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</si>
  <si>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</si>
  <si>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</si>
  <si>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</si>
  <si>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</si>
  <si>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</si>
  <si>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</si>
  <si>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</si>
  <si>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</si>
  <si>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</si>
  <si>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</si>
  <si>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</si>
  <si>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</si>
  <si>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</si>
  <si>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</si>
  <si>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</si>
  <si>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</si>
  <si>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</si>
  <si>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</si>
  <si>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</si>
  <si>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</si>
  <si>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</si>
  <si>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</si>
  <si>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</si>
  <si>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</si>
  <si>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</si>
  <si>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</si>
  <si>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</si>
  <si>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</si>
  <si>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</si>
  <si>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</si>
  <si>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</si>
  <si>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</si>
  <si>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</si>
  <si>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</si>
  <si>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</si>
  <si>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</si>
  <si>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</si>
  <si>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</si>
  <si>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</si>
  <si>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</si>
  <si>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</si>
  <si>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</si>
  <si>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</si>
  <si>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</si>
  <si>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</si>
  <si>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</si>
  <si>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</si>
  <si>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</si>
  <si>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</si>
  <si>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</si>
  <si>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</si>
  <si>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</si>
  <si>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</si>
  <si>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</si>
  <si>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</si>
  <si>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</si>
  <si>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</si>
  <si>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</si>
  <si>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</si>
  <si>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</si>
  <si>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</si>
  <si>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</si>
  <si>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</si>
  <si>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</si>
  <si>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</si>
  <si>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</si>
  <si>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</si>
  <si>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</si>
  <si>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</si>
  <si>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</si>
  <si>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</si>
  <si>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</si>
  <si>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</si>
  <si>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</si>
  <si>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</si>
  <si>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</si>
  <si>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</si>
  <si>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</si>
  <si>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</si>
  <si>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</si>
  <si>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</si>
  <si>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</si>
  <si>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</si>
  <si>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</si>
  <si>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</si>
  <si>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</si>
  <si>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</si>
  <si>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</si>
  <si>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</si>
  <si>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</si>
  <si>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</si>
  <si>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</si>
  <si>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</si>
  <si>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</si>
  <si>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</si>
  <si>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</si>
  <si>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</si>
  <si>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</si>
  <si>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</si>
  <si>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</si>
  <si>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</si>
  <si>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</si>
  <si>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</si>
  <si>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</si>
  <si>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</si>
  <si>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</si>
  <si>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</si>
  <si>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</si>
  <si>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</si>
  <si>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</si>
  <si>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</si>
  <si>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</si>
  <si>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</si>
  <si>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</si>
  <si>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</si>
  <si>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</si>
  <si>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</si>
  <si>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</si>
  <si>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</si>
  <si>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</si>
  <si>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</si>
  <si>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</si>
  <si>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</si>
  <si>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</si>
  <si>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</si>
  <si>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</si>
  <si>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</si>
  <si>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</si>
  <si>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</si>
  <si>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</si>
  <si>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</si>
  <si>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</si>
  <si>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</si>
  <si>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</si>
  <si>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</si>
  <si>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</si>
  <si>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</si>
  <si>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</si>
  <si>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</si>
  <si>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</si>
  <si>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</si>
  <si>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</si>
  <si>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</si>
  <si>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</si>
  <si>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</si>
  <si>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</si>
  <si>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</si>
  <si>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</si>
  <si>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</si>
  <si>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</si>
  <si>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</si>
  <si>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</si>
  <si>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</si>
  <si>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</si>
  <si>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</si>
  <si>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</si>
  <si>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</si>
  <si>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</si>
  <si>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</si>
  <si>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</si>
  <si>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</si>
  <si>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</si>
  <si>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</si>
  <si>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</si>
  <si>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</si>
  <si>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</si>
  <si>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</si>
  <si>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</si>
  <si>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</si>
  <si>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</si>
  <si>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</si>
  <si>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</si>
  <si>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</si>
  <si>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</si>
  <si>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</si>
  <si>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</si>
  <si>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</si>
  <si>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</si>
  <si>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</si>
  <si>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</si>
  <si>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</si>
  <si>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</si>
  <si>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</si>
  <si>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</si>
  <si>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</si>
  <si>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</si>
  <si>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</si>
  <si>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</si>
  <si>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</si>
  <si>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</si>
  <si>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</si>
  <si>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</si>
  <si>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</si>
  <si>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</si>
  <si>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</si>
  <si>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</si>
  <si>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</si>
  <si>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</si>
  <si>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</si>
  <si>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</si>
  <si>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</si>
  <si>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</si>
  <si>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</si>
  <si>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</si>
  <si>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</si>
  <si>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</si>
  <si>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</si>
  <si>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</si>
  <si>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</si>
  <si>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</si>
  <si>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</si>
  <si>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</si>
  <si>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</si>
  <si>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</si>
  <si>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</si>
  <si>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</si>
  <si>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</si>
  <si>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</si>
  <si>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</si>
  <si>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</si>
  <si>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</si>
  <si>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</si>
  <si>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</si>
  <si>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</si>
  <si>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</si>
  <si>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</si>
  <si>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</si>
  <si>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</si>
  <si>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</si>
  <si>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</si>
  <si>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</si>
  <si>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</si>
  <si>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</si>
  <si>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</si>
  <si>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</si>
  <si>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</si>
  <si>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</si>
  <si>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</si>
  <si>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</si>
  <si>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</si>
  <si>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</si>
  <si>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</si>
  <si>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</si>
  <si>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</si>
  <si>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</si>
  <si>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</si>
  <si>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</si>
  <si>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</si>
  <si>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</si>
  <si>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</si>
  <si>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</si>
  <si>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</si>
  <si>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</si>
  <si>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</si>
  <si>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</si>
  <si>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</si>
  <si>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</si>
  <si>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</si>
  <si>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</si>
  <si>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</si>
  <si>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</si>
  <si>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</si>
  <si>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</si>
  <si>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</si>
  <si>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</si>
  <si>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</si>
  <si>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</si>
  <si>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</si>
  <si>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</si>
  <si>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</si>
  <si>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</si>
  <si>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</si>
  <si>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</si>
  <si>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</si>
  <si>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</si>
  <si>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</si>
  <si>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</si>
  <si>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</si>
  <si>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</si>
  <si>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</si>
  <si>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</si>
  <si>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</si>
  <si>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</si>
  <si>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</si>
  <si>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</si>
  <si>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</si>
  <si>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</si>
  <si>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</si>
  <si>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</si>
  <si>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</si>
  <si>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</si>
  <si>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</si>
  <si>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</si>
  <si>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</si>
  <si>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</si>
  <si>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</si>
  <si>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</si>
  <si>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</si>
  <si>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</si>
  <si>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</si>
  <si>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</si>
  <si>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</si>
  <si>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</si>
  <si>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</si>
  <si>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</si>
  <si>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</si>
  <si>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</si>
  <si>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</si>
  <si>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</si>
  <si>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</si>
  <si>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</si>
  <si>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</si>
  <si>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</si>
  <si>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</si>
  <si>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</si>
  <si>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</si>
  <si>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</si>
  <si>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</si>
  <si>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</si>
  <si>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</si>
  <si>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</si>
  <si>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</si>
  <si>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</si>
  <si>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</si>
  <si>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</si>
  <si>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</si>
  <si>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</si>
  <si>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</si>
  <si>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</si>
  <si>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</si>
  <si>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</si>
  <si>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</si>
  <si>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</si>
  <si>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</si>
  <si>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</si>
  <si>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</si>
  <si>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</si>
  <si>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</si>
  <si>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</si>
  <si>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</si>
  <si>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</si>
  <si>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</si>
  <si>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</si>
  <si>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</si>
  <si>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</si>
  <si>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</si>
  <si>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</si>
  <si>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</si>
  <si>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</si>
  <si>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</si>
  <si>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</si>
  <si>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</si>
  <si>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</si>
  <si>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</si>
  <si>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</si>
  <si>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</si>
  <si>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</si>
  <si>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</si>
  <si>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</si>
  <si>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</si>
  <si>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</si>
  <si>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</si>
  <si>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</si>
  <si>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</si>
  <si>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</si>
  <si>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</si>
  <si>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</si>
  <si>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</si>
  <si>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</si>
  <si>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</si>
  <si>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</si>
  <si>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</si>
  <si>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</si>
  <si>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</si>
  <si>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</si>
  <si>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</si>
  <si>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</si>
  <si>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</si>
  <si>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</si>
  <si>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</si>
  <si>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</si>
  <si>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</si>
  <si>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</si>
  <si>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</si>
  <si>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</si>
  <si>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</si>
  <si>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</si>
  <si>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</si>
  <si>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</si>
  <si>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</si>
  <si>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</si>
  <si>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</si>
  <si>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</si>
  <si>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</si>
  <si>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</si>
  <si>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</si>
  <si>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</si>
  <si>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</si>
  <si>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</si>
  <si>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</si>
  <si>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</si>
  <si>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</si>
  <si>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</si>
  <si>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</si>
  <si>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</si>
  <si>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</si>
  <si>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</si>
  <si>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</si>
  <si>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</si>
  <si>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</si>
  <si>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</si>
  <si>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</si>
  <si>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</si>
  <si>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</si>
  <si>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</si>
  <si>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</si>
  <si>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</si>
  <si>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</si>
  <si>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</si>
  <si>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</si>
  <si>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</si>
  <si>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</si>
  <si>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</si>
  <si>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</si>
  <si>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</si>
  <si>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</si>
  <si>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</si>
  <si>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</si>
  <si>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</si>
  <si>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</si>
  <si>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</si>
  <si>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</si>
  <si>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</si>
  <si>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</si>
  <si>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</si>
  <si>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</si>
  <si>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</si>
  <si>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</si>
  <si>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</si>
  <si>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</si>
  <si>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</si>
  <si>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</si>
  <si>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</si>
  <si>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</si>
  <si>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</si>
  <si>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</si>
  <si>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</si>
  <si>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</si>
  <si>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</si>
  <si>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</si>
  <si>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</si>
  <si>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</si>
  <si>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</si>
  <si>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</si>
  <si>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</si>
  <si>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</si>
  <si>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</si>
  <si>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</si>
  <si>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</si>
  <si>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</si>
  <si>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</si>
  <si>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</si>
  <si>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</si>
  <si>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</si>
  <si>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</si>
  <si>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</si>
  <si>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</si>
  <si>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</si>
  <si>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</si>
  <si>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</si>
  <si>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</si>
  <si>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</si>
  <si>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</si>
  <si>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</si>
  <si>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</si>
  <si>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</si>
  <si>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</si>
  <si>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</si>
  <si>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</si>
  <si>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</si>
  <si>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</si>
  <si>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</si>
  <si>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</si>
  <si>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</si>
  <si>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</si>
  <si>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</si>
  <si>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</si>
  <si>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</si>
  <si>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</si>
  <si>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</si>
  <si>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</si>
  <si>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</si>
  <si>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</si>
  <si>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</si>
  <si>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</si>
  <si>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</si>
  <si>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</si>
  <si>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</si>
  <si>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</si>
  <si>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</si>
  <si>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</si>
  <si>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</si>
  <si>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</si>
  <si>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</si>
  <si>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</si>
  <si>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</si>
  <si>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</si>
  <si>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</si>
  <si>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</si>
  <si>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</si>
  <si>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</si>
  <si>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</si>
  <si>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</si>
  <si>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</si>
  <si>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</si>
  <si>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</si>
  <si>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</si>
  <si>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</si>
  <si>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</si>
  <si>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</si>
  <si>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</si>
  <si>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</si>
  <si>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</si>
  <si>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</si>
  <si>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</si>
  <si>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</si>
  <si>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</si>
  <si>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</si>
  <si>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</si>
  <si>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</si>
  <si>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</si>
  <si>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</si>
  <si>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</si>
  <si>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</si>
  <si>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</si>
  <si>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</si>
  <si>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</si>
  <si>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</si>
  <si>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</si>
  <si>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</si>
  <si>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</si>
  <si>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</si>
  <si>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</si>
  <si>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</si>
  <si>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</si>
  <si>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</si>
  <si>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</si>
  <si>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</si>
  <si>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</si>
  <si>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</si>
  <si>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</si>
  <si>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</si>
  <si>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</si>
  <si>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</si>
  <si>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</si>
  <si>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</si>
  <si>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</si>
  <si>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</si>
  <si>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</si>
  <si>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</si>
  <si>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</si>
  <si>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</si>
  <si>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</si>
  <si>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</si>
  <si>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</si>
  <si>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</si>
  <si>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</si>
  <si>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</si>
  <si>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</si>
  <si>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</si>
  <si>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</si>
  <si>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</si>
  <si>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</si>
  <si>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</si>
  <si>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</si>
  <si>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</si>
  <si>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</si>
  <si>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</si>
  <si>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</si>
  <si>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</si>
  <si>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</si>
  <si>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</si>
  <si>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</si>
  <si>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</si>
  <si>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</si>
  <si>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</si>
  <si>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</si>
  <si>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</si>
  <si>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</si>
  <si>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</si>
  <si>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</si>
  <si>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</si>
  <si>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</si>
  <si>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</si>
  <si>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</si>
  <si>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</si>
  <si>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</si>
  <si>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</si>
  <si>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</si>
  <si>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</si>
  <si>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</si>
  <si>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</si>
  <si>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</si>
  <si>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</si>
  <si>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</si>
  <si>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</si>
  <si>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</si>
  <si>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</si>
  <si>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</si>
  <si>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</si>
  <si>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</si>
  <si>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</si>
  <si>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</si>
  <si>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</si>
  <si>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</si>
  <si>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</si>
  <si>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</si>
  <si>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</si>
  <si>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</si>
  <si>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</si>
  <si>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</si>
  <si>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</si>
  <si>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</si>
  <si>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</si>
  <si>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</si>
  <si>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</si>
  <si>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</si>
  <si>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</si>
  <si>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</si>
  <si>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</si>
  <si>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</si>
  <si>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</si>
  <si>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</si>
  <si>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</si>
  <si>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</si>
  <si>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</si>
  <si>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</si>
  <si>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</si>
  <si>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</si>
  <si>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</si>
  <si>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</si>
  <si>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</si>
  <si>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</si>
  <si>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</si>
  <si>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</si>
  <si>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</si>
  <si>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</si>
  <si>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</si>
  <si>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</si>
  <si>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</si>
  <si>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</si>
  <si>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</si>
  <si>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</si>
  <si>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</si>
  <si>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</si>
  <si>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</si>
  <si>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</si>
  <si>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</si>
  <si>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</si>
  <si>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</si>
  <si>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</si>
  <si>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</si>
  <si>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</si>
  <si>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</si>
  <si>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</si>
  <si>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</si>
  <si>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</si>
  <si>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</si>
  <si>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</si>
  <si>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</si>
  <si>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</si>
  <si>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</si>
  <si>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</si>
  <si>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</si>
  <si>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</si>
  <si>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</si>
  <si>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</si>
  <si>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</si>
  <si>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</si>
  <si>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</si>
  <si>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</si>
  <si>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</si>
  <si>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</si>
  <si>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</si>
  <si>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</si>
  <si>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</si>
  <si>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</si>
  <si>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</si>
  <si>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</si>
  <si>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</si>
  <si>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</si>
  <si>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</si>
  <si>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</si>
  <si>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</si>
  <si>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</si>
  <si>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</si>
  <si>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</si>
  <si>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</si>
  <si>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</si>
  <si>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</si>
  <si>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</si>
  <si>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</si>
  <si>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</si>
  <si>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</si>
  <si>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</si>
  <si>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</si>
  <si>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</si>
  <si>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</si>
  <si>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</si>
  <si>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</si>
  <si>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</si>
  <si>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</si>
  <si>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</si>
  <si>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</si>
  <si>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</si>
  <si>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</si>
  <si>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</si>
  <si>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</si>
  <si>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</si>
  <si>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</si>
  <si>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</si>
  <si>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</si>
  <si>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</si>
  <si>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</si>
  <si>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</si>
  <si>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</si>
  <si>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</si>
  <si>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</si>
  <si>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</si>
  <si>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</si>
  <si>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</si>
  <si>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</si>
  <si>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</si>
  <si>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</si>
  <si>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</si>
  <si>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</si>
  <si>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</si>
  <si>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</si>
  <si>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</si>
  <si>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</si>
  <si>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</si>
  <si>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</si>
  <si>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</si>
  <si>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</si>
  <si>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</si>
  <si>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</si>
  <si>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</si>
  <si>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</si>
  <si>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</si>
  <si>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</si>
  <si>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</si>
  <si>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</si>
  <si>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</si>
  <si>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</si>
  <si>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</si>
  <si>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</si>
  <si>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</si>
  <si>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</si>
  <si>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</si>
  <si>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</si>
  <si>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</si>
  <si>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</si>
  <si>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</si>
  <si>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</si>
  <si>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</si>
  <si>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</si>
  <si>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</si>
  <si>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</si>
  <si>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</si>
  <si>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</si>
  <si>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</si>
  <si>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</si>
  <si>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</si>
  <si>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</si>
  <si>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</si>
  <si>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</si>
  <si>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</si>
  <si>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</si>
  <si>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</si>
  <si>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</si>
  <si>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</si>
  <si>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</si>
  <si>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</si>
  <si>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</si>
  <si>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</si>
  <si>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</si>
  <si>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</si>
  <si>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</si>
  <si>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</si>
  <si>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</si>
  <si>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</si>
  <si>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</si>
  <si>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</si>
  <si>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</si>
  <si>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</si>
  <si>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</si>
  <si>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</si>
  <si>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</si>
  <si>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</si>
  <si>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</si>
  <si>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</si>
  <si>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</si>
  <si>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</si>
  <si>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</si>
  <si>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</si>
  <si>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</si>
  <si>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</si>
  <si>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</si>
  <si>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</si>
  <si>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</si>
  <si>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</si>
  <si>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</si>
  <si>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</si>
  <si>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</si>
  <si>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</si>
  <si>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</si>
  <si>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</si>
  <si>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</si>
  <si>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</si>
  <si>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</si>
  <si>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</si>
  <si>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</si>
  <si>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</si>
  <si>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</si>
  <si>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</si>
  <si>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</si>
  <si>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</si>
  <si>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</si>
  <si>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</si>
  <si>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</si>
  <si>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</si>
  <si>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</si>
  <si>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</si>
  <si>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</si>
  <si>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</si>
  <si>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</si>
  <si>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</si>
  <si>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</si>
  <si>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</si>
  <si>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</si>
  <si>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</si>
  <si>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</si>
  <si>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</si>
  <si>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</si>
  <si>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</si>
  <si>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</si>
  <si>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</si>
  <si>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</si>
  <si>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</si>
  <si>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</si>
  <si>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</si>
  <si>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</si>
  <si>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</si>
  <si>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</si>
  <si>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</si>
  <si>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</si>
  <si>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</si>
  <si>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</si>
  <si>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</si>
  <si>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</si>
  <si>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</si>
  <si>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</si>
  <si>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</si>
  <si>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</si>
  <si>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</si>
  <si>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</si>
  <si>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</si>
  <si>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</si>
  <si>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</si>
  <si>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</si>
  <si>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</si>
  <si>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</si>
  <si>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</si>
  <si>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</si>
  <si>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</si>
  <si>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</si>
  <si>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</si>
  <si>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</si>
  <si>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</si>
  <si>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</si>
  <si>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</si>
  <si>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</si>
  <si>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</si>
  <si>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</si>
  <si>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</si>
  <si>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</si>
  <si>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</si>
  <si>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</si>
  <si>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</si>
  <si>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</si>
  <si>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</si>
  <si>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</si>
  <si>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</si>
  <si>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</si>
  <si>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</si>
  <si>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</si>
  <si>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</si>
  <si>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</si>
  <si>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</si>
  <si>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</si>
  <si>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</si>
  <si>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</si>
  <si>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</si>
  <si>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</si>
  <si>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</si>
  <si>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</si>
  <si>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</si>
  <si>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</si>
  <si>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</si>
  <si>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</si>
  <si>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</si>
  <si>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</si>
  <si>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</si>
  <si>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</si>
  <si>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</si>
  <si>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</si>
  <si>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</si>
  <si>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</si>
  <si>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</si>
  <si>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</si>
  <si>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</si>
  <si>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</si>
  <si>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</si>
  <si>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</si>
  <si>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</si>
  <si>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</si>
  <si>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</si>
  <si>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</si>
  <si>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</si>
  <si>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</si>
  <si>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</si>
  <si>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</si>
  <si>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</si>
  <si>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</si>
  <si>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</si>
  <si>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</si>
  <si>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</si>
  <si>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</si>
  <si>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</si>
  <si>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</si>
  <si>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</si>
  <si>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</si>
  <si>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</si>
  <si>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</si>
  <si>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</si>
  <si>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</si>
  <si>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</si>
  <si>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</si>
  <si>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</si>
  <si>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</si>
  <si>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</si>
  <si>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</si>
  <si>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</si>
  <si>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</si>
  <si>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</si>
  <si>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</si>
  <si>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</si>
  <si>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</si>
  <si>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</si>
  <si>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</si>
  <si>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</si>
  <si>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</si>
  <si>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</si>
  <si>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</si>
  <si>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</si>
  <si>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</si>
  <si>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</si>
  <si>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</si>
  <si>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</si>
  <si>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</si>
  <si>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</si>
  <si>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</si>
  <si>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</si>
  <si>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</si>
  <si>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</si>
  <si>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</si>
  <si>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</si>
  <si>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</si>
  <si>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</si>
  <si>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</si>
  <si>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</si>
  <si>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</si>
  <si>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</si>
  <si>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</si>
  <si>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</si>
  <si>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</si>
  <si>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</si>
  <si>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</si>
  <si>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</si>
  <si>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</si>
  <si>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</si>
  <si>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</si>
  <si>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</si>
  <si>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</si>
  <si>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</si>
  <si>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</si>
  <si>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</si>
  <si>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</si>
  <si>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</si>
  <si>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</si>
  <si>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</si>
  <si>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</si>
  <si>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</si>
  <si>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</si>
  <si>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</si>
  <si>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</si>
  <si>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</si>
  <si>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</si>
  <si>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</si>
  <si>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</si>
  <si>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</si>
  <si>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</si>
  <si>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</si>
  <si>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</si>
  <si>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</si>
  <si>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</si>
  <si>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</si>
  <si>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</si>
  <si>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</si>
  <si>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</si>
  <si>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</si>
  <si>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</si>
  <si>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</si>
  <si>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</si>
  <si>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</si>
  <si>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</si>
  <si>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</si>
  <si>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</si>
  <si>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</si>
  <si>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</si>
  <si>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</si>
  <si>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</si>
  <si>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</si>
  <si>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</si>
  <si>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</si>
  <si>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</si>
  <si>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</si>
  <si>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</si>
  <si>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</si>
  <si>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</si>
  <si>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</si>
  <si>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</si>
  <si>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</si>
  <si>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</si>
  <si>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</si>
  <si>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</si>
  <si>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</si>
  <si>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</si>
  <si>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</si>
  <si>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</si>
  <si>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</si>
  <si>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</si>
  <si>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</si>
  <si>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</si>
  <si>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</si>
  <si>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</si>
  <si>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</si>
  <si>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</si>
  <si>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</si>
  <si>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</si>
  <si>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</si>
  <si>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</si>
  <si>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</si>
  <si>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</si>
  <si>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</si>
  <si>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</si>
  <si>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</si>
  <si>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</si>
  <si>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</si>
  <si>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</si>
  <si>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</si>
  <si>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</si>
  <si>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</si>
  <si>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</si>
  <si>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</si>
  <si>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</si>
  <si>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</si>
  <si>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</si>
  <si>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</si>
  <si>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</si>
  <si>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</si>
  <si>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</si>
  <si>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</si>
  <si>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</si>
  <si>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</si>
  <si>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</si>
  <si>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</si>
  <si>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</si>
  <si>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</si>
  <si>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</si>
  <si>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</si>
  <si>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</si>
  <si>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</si>
  <si>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</si>
  <si>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</si>
  <si>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</si>
  <si>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</si>
  <si>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</si>
  <si>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</si>
  <si>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</si>
  <si>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</si>
  <si>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</si>
  <si>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</si>
  <si>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</si>
  <si>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</si>
  <si>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</si>
  <si>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</si>
  <si>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</si>
  <si>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</si>
  <si>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</si>
  <si>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</si>
  <si>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</si>
  <si>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</si>
  <si>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</si>
  <si>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</si>
  <si>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</si>
  <si>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</si>
  <si>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</si>
  <si>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</si>
  <si>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</si>
  <si>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</si>
  <si>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</si>
  <si>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</si>
  <si>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</si>
  <si>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</si>
  <si>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</si>
  <si>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</si>
  <si>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</si>
  <si>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</si>
  <si>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</si>
  <si>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</si>
  <si>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</si>
  <si>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</si>
  <si>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</si>
  <si>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</si>
  <si>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</si>
  <si>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</si>
  <si>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</si>
  <si>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</si>
  <si>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</si>
  <si>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</si>
  <si>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</si>
  <si>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</si>
  <si>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</si>
  <si>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</si>
  <si>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</si>
  <si>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</si>
  <si>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</si>
  <si>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</si>
  <si>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</si>
  <si>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</si>
  <si>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</si>
  <si>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</si>
  <si>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</si>
  <si>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</si>
  <si>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</si>
  <si>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</si>
  <si>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</si>
  <si>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</si>
  <si>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</si>
  <si>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</si>
  <si>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</si>
  <si>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</si>
  <si>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</si>
  <si>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</si>
  <si>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</si>
  <si>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</si>
  <si>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</si>
  <si>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</si>
  <si>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</si>
  <si>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</si>
  <si>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</si>
  <si>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</si>
  <si>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</si>
  <si>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</si>
  <si>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</si>
  <si>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</si>
  <si>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</si>
  <si>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</si>
  <si>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</si>
  <si>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</si>
  <si>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</si>
  <si>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</si>
  <si>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</si>
  <si>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</si>
  <si>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</si>
  <si>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</si>
  <si>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</si>
  <si>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</si>
  <si>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</si>
  <si>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</si>
  <si>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</si>
  <si>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</si>
  <si>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</si>
  <si>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</si>
  <si>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</si>
  <si>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</si>
  <si>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</si>
  <si>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</si>
  <si>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</si>
  <si>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</si>
  <si>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</si>
  <si>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</si>
  <si>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</si>
  <si>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</si>
  <si>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</si>
  <si>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</si>
  <si>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</si>
  <si>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</si>
  <si>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</si>
  <si>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</si>
  <si>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</si>
  <si>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</si>
  <si>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</si>
  <si>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</si>
  <si>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</si>
  <si>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</si>
  <si>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</si>
  <si>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</si>
  <si>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</si>
  <si>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</si>
  <si>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</si>
  <si>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</si>
  <si>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</si>
  <si>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</si>
  <si>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</si>
  <si>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</si>
  <si>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</si>
  <si>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</si>
  <si>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</si>
  <si>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</si>
  <si>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</si>
  <si>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</si>
  <si>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</si>
  <si>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</si>
  <si>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</si>
  <si>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</si>
  <si>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</si>
  <si>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</si>
  <si>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</si>
  <si>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</si>
  <si>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</si>
  <si>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</si>
  <si>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</si>
  <si>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</si>
  <si>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</si>
  <si>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</si>
  <si>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</si>
  <si>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</si>
  <si>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</si>
  <si>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</si>
  <si>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</si>
  <si>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</si>
  <si>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</si>
  <si>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</si>
  <si>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</si>
  <si>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</si>
  <si>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</si>
  <si>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</si>
  <si>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</si>
  <si>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</si>
  <si>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</si>
  <si>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</si>
  <si>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</si>
  <si>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</si>
  <si>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</si>
  <si>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</si>
  <si>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</si>
  <si>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</si>
  <si>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</si>
  <si>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</si>
  <si>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</si>
  <si>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</si>
  <si>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</si>
  <si>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</si>
  <si>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</si>
  <si>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</si>
  <si>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</si>
  <si>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</si>
  <si>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</si>
  <si>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</si>
  <si>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</si>
  <si>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</si>
  <si>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</si>
  <si>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</si>
  <si>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</si>
  <si>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</si>
  <si>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</si>
  <si>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</si>
  <si>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</si>
  <si>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</si>
  <si>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</si>
  <si>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</si>
  <si>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</si>
  <si>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</si>
  <si>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</si>
  <si>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</si>
  <si>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</si>
  <si>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</si>
  <si>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</si>
  <si>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MAK2710</t>
  </si>
  <si>
    <t xml:space="preserve">EM team need 40 min </t>
  </si>
  <si>
    <t>PCM-20251123-00001033</t>
  </si>
  <si>
    <t xml:space="preserve">EM team need 35 min </t>
  </si>
  <si>
    <t>NO PCM</t>
  </si>
  <si>
    <t>team on the way 20 minutes will reach</t>
  </si>
  <si>
    <t>PCM-20251123-00000892</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</si>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</sst>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321.59742118055874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45984.545847106485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45984.545847106485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45984.545847106485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45984.545847106485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45984.545847106485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45984.545847106485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45984.545847106485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45984.545847106485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45984.545847106485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45984.545847106485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45984.545847106485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45984.545847106485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45984.545847106485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45984.545847106485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45984.545847106485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45984.545847106485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45984.545847106485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45984.545847106485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45984.545847106485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45984.545847106485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45984.545847106485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45984.545847106485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45984.545847106485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45984.545847106485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45984.545847106485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45984.545847106485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45984.545847106485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45984.545847106485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45984.545847106485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45984.545847106485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159.54600914352341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0.15842812500341097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45984.545847106485</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45984.545847106485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45984.545847106485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45984.545847106485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45984.545847106485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45984.545847106485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45984.545847106485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45984.545847106485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45984.545847106485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45984.545847106485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45984.545847106485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45984.545847106485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45984.545847106485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45984.545847106485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45984.545847106485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45984.545847106485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45984.545847106485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45984.545847106485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45984.545847106485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45984.545847106485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45984.545847106485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45984.545847106485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45984.545847106485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45984.545847106485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45984.545847106485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45984.545847106485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45984.545847106485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45984.545847106485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45984.545847106485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45984.545847106485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45984.545847106485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45984.545847106485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45984.545847106485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45984.545847106485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45984.545847106485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45984.545847106485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45984.545847106485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45984.545847106485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45984.545847106485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45984.545847106485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45984.545847106485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45984.545847106485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45984.545847106485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45984.545847106485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45984.545847106485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45984.545847106485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45984.545847106485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45984.545847106485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45984.545847106485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45984.545847106485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45984.545847106485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45984.545847106485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45984.545847106485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45984.545847106485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45984.545847106485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45984.545847106485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45984.545847106485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45984.545847106485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45984.545847106485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45984.545847106485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45984.545847106485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45984.545847106485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45984.545847106485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45984.545847106485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45984.545847106485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45984.545847106485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45984.545847106485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45984.545847106485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45984.545847106485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45984.545847106485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45984.545847106485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45984.545847106485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45984.545847106485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45984.545847106485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45984.545847106485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45984.545847106485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45984.545847106485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45984.545847106485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45984.545847106485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45984.545847106485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45984.545847106485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45984.545847106485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45984.545847106485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45984.545847106485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45984.545847106485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45984.545847106485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45984.545847106485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45984.545847106485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45984.545847106485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45984.545847106485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45984.545847106485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45984.545847106485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45984.545847106485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45984.545847106485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45984.545847106485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45984.545847106485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45984.545847106485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45984.545847106485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45984.545847106485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45984.545847106485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45984.545847106485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45984.545847106485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45984.545847106485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45984.545847106485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45984.545847106485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45984.545847106485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45984.545847106485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45984.545847106485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45984.545847106485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45984.545847106485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45984.545847106485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45984.545847106485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45984.545847106485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45984.545847106485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45984.545847106485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45984.545847106485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45984.545847106485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45984.545847106485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45984.545847106485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45984.545847106485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45984.545847106485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45984.545847106485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45984.545847106485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45984.545847106485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45984.545847106485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45984.545847106485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45984.545847106485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45984.545847106485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45984.545847106485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45984.545847106485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45984.545847106485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45984.545847106485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45984.545847106485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45984.545847106485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45984.545847106485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45984.545847106485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45984.545847106485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45984.545847106485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45984.545847106485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45984.545847106485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45984.545847106485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45984.545847106485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45984.545847106485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45984.545847106485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45984.545847106485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45984.545847106485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45984.545847106485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45984.545847106485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45984.545847106485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45984.545847106485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45984.545847106485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45984.545847106485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45984.545847106485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45984.545847106485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45984.545847106485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45984.545847106485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45984.545847106485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45984.545847106485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45984.545847106485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45984.545847106485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45984.545847106485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45984.545847106485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45984.545847106485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45984.545847106485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45984.545847106485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45984.545847106485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45984.545847106485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45984.545847106485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45984.545847106485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45984.545847106485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45984.545847106485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45984.545847106485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45984.545847106485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45984.545847106485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45984.545847106485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45984.545847106485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45984.545847106485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45984.545847106485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45984.545847106485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45984.545847106485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45984.545847106485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45984.545847106485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45984.545847106485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45984.545847106485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45984.545847106485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45984.545847106485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45984.545847106485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45984.545847106485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45984.545847106485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45984.545847106485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45984.545847106485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45984.545847106485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45984.545847106485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45984.545847106485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45984.545847106485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45984.545847106485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45984.545847106485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45984.545847106485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45984.545847106485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45984.545847106485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45984.545847106485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45984.545847106485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45984.545847106485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45984.545847106485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45984.545847106485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45984.545847106485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45984.545847106485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45984.545847106485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45984.545847106485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45984.545847106485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45984.545847106485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45984.545847106485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45984.545847106485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45984.545847106485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45984.545847106485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45984.545847106485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45984.545847106485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45984.545847106485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45984.545847106485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45984.545847106485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45984.545847106485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45984.545847106485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45984.545847106485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45984.545847106485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45984.545847106485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45984.545847106485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45984.545847106485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45984.545847106485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45984.545847106485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45984.545847106485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45984.545847106485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45984.545847106485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45984.545847106485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45984.545847106485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45984.545847106485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45984.545847106485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45984.545847106485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45984.545847106485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45984.545847106485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45984.545847106485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45984.545847106485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45984.545847106485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45984.545847106485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45984.545847106485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45984.545847106485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45984.545847106485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45984.545847106485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45984.545847106485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45984.545847106485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45984.545847106485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45984.545847106485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45984.545847106485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45984.545847106485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45984.545847106485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45984.545847106485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45984.545847106485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45984.545847106485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45984.545847106485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45984.545847106485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45984.545847106485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45984.545847106485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45984.545847106485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45984.545847106485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45984.545847106485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45984.545847106485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45984.545847106485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45984.545847106485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45984.545847106485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45984.545847106485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45984.545847106485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45984.545847106485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45984.545847106485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45984.545847106485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45984.545847106485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45984.545847106485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45984.545847106485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45984.545847106485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45984.545847106485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45984.545847106485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45984.545847106485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45984.545847106485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45984.545847106485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45984.545847106485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45984.545847106485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45984.545847106485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45984.545847106485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45984.545847106485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45984.545847106485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45984.545847106485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45984.545847106485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45984.545847106485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45984.545847106485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45984.545847106485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45984.545847106485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45984.545847106485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45984.545847106485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45984.545847106485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45984.545847106485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45984.545847106485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45984.545847106485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45984.545847106485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45984.545847106485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45984.545847106485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45984.545847106485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45984.545847106485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45984.545847106485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45984.545847106485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45984.545847106485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45984.545847106485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45984.545847106485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45984.545847106485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45984.545847106485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45984.545847106485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45984.545847106485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45984.545847106485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45984.545847106485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45984.545847106485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45984.545847106485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45984.545847106485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45984.545847106485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45984.545847106485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45984.545847106485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45984.545847106485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45984.545847106485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45984.545847106485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45984.545847106485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45984.545847106485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45984.545847106485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45984.545847106485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45984.545847106485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45984.545847106485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45984.545847106485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45984.545847106485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45984.545847106485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45984.545847106485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45984.545847106485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45984.545847106485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45984.545847106485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45984.545847106485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45984.545847106485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45984.545847106485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45984.545847106485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45984.545847106485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45984.545847106485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45984.545847106485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45984.545847106485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45984.545847106485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45984.545847106485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45984.545847106485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45984.545847106485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45984.545847106485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45984.545847106485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45984.545847106485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45984.545847106485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45984.545847106485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45984.545847106485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45984.545847106485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45984.545847106485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45984.545847106485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45984.545847106485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45984.545847106485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45984.545847106485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45984.545847106485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45984.545847106485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45984.545847106485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45984.545847106485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45984.545847106485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45984.545847106485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45984.545847106485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45984.545847106485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45984.545847106485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45984.545847106485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45984.545847106485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45984.545847106485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45984.545847106485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45984.545847106485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45984.545847106485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45984.545847106485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45984.545847106485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45984.545847106485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45984.545847106485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45984.545847106485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45984.545847106485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45984.545847106485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45984.545847106485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45984.545847106485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45984.545847106485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45984.545847106485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45984.545847106485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45984.545847106485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45984.545847106485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45984.545847106485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45984.545847106485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45984.545847106485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45984.545847106485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45984.545847106485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45984.545847106485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45984.545847106485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45984.545847106485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45984.545847106485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45984.545847106485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45984.545847106485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45984.545847106485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45984.545847106485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45984.545847106485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45984.545847106485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45984.545847106485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45984.545847106485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45984.545847106485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45984.545847106485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45984.545847106485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45984.545847106485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45984.545847106485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45984.545847106485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45984.545847106485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45984.545847106485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45984.545847106485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45984.545847106485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45984.545847106485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45984.545847106485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45984.545847106485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45984.545847106485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45984.545847106485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45984.545847106485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45984.545847106485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45984.545847106485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45984.545847106485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45984.545847106485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45984.545847106485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45984.545847106485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45984.545847106485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45984.545847106485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45984.545847106485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45984.545847106485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45984.545847106485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45984.545847106485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45984.545847106485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45984.545847106485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45984.545847106485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45984.545847106485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45984.545847106485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45984.545847106485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45984.545847106485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45984.545847106485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45984.545847106485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45984.545847106485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45984.545847106485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45984.545847106485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45984.545847106485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45984.545847106485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45984.545847106485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45984.545847106485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45984.545847106485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45984.545847106485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45984.545847106485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45984.545847106485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45984.545847106485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45984.545847106485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45984.545847106485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45984.545847106485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45984.545847106485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45984.545847106485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45984.545847106485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45984.545847106485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45984.545847106485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45984.545847106485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45984.545847106485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45984.545847106485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45984.545847106485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45984.545847106485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45984.545847106485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45984.545847106485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45984.545847106485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45984.545847106485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45984.545847106485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45984.545847106485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45984.545847106485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45984.545847106485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45984.545847106485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45984.545847106485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45984.545847106485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45984.545847106485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45984.545847106485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45984.545847106485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45984.545847106485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45984.545847106485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45984.545847106485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45984.545847106485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45984.545847106485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45984.545847106485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45984.545847106485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45984.545847106485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45984.545847106485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45984.545847106485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45984.545847106485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45984.545847106485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45984.545847106485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45984.545847106485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45984.545847106485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45984.545847106485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45984.545847106485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45984.545847106485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45984.545847106485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45984.545847106485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45984.545847106485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45984.545847106485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45984.545847106485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45984.545847106485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45984.545847106485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45984.545847106485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45984.545847106485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45984.545847106485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45984.545847106485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45984.545847106485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45984.545847106485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45984.545847106485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45984.545847106485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45984.545847106485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45984.545847106485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45984.545847106485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45984.545847106485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45984.545847106485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45984.545847106485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45984.545847106485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45984.545847106485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45984.545847106485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45984.545847106485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45984.545847106485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45984.545847106485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45984.545847106485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45984.545847106485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45984.545847106485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45984.545847106485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45984.545847106485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45984.545847106485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45984.545847106485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45984.545847106485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45984.545847106485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45984.545847106485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45984.545847106485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45984.545847106485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45984.545847106485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45984.545847106485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45984.545847106485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45984.545847106485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45984.545847106485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45984.545847106485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45984.545847106485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45984.545847106485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45984.545847106485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45984.545847106485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45984.545847106485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45984.545847106485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45984.545847106485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45984.545847106485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45984.545847106485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45984.545847106485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45984.545847106485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45984.545847106485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45984.545847106485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45984.545847106485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45984.545847106485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45984.545847106485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45984.545847106485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45984.545847106485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45984.545847106485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45984.545847106485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45984.545847106485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45984.545847106485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45984.545847106485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45984.545847106485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45984.545847106485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45984.545847106485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45984.545847106485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45984.545847106485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45984.545847106485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45984.545847106485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45984.545847106485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45984.545847106485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45984.545847106485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45984.545847106485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45984.545847106485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45984.545847106485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45984.545847106485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45984.545847106485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45984.545847106485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45984.545847106485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45984.545847106485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45984.545847106485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45984.545847106485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45984.545847106485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45984.545847106485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45984.545847106485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45984.545847106485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45984.545847106485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45984.545847106485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45984.545847106485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45984.545847106485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45984.545847106485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45984.545847106485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45984.545847106485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45984.545847106485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45984.545847106485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45984.545847106485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45984.545847106485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45984.545847106485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45984.545847106485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45984.545847106485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45984.545847106485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45984.545847106485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45984.545847106485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45984.545847106485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45984.545847106485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45984.545847106485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45984.545847106485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45984.545847106485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45984.545847106485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45984.545847106485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45984.545847106485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45984.545847106485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45984.545847106485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45984.545847106485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45984.545847106485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45984.545847106485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45984.545847106485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45984.545847106485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45984.545847106485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45984.545847106485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45984.545847106485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45984.545847106485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45984.545847106485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45984.545847106485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45984.545847106485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45984.545847106485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45984.545847106485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45984.545847106485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45984.545847106485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45984.545847106485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45984.545847106485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45984.545847106485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45984.545847106485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45984.545847106485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45984.545847106485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45984.545847106485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45984.545847106485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45984.545847106485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45984.545847106485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45984.545847106485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45984.545847106485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45984.545847106485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45984.545847106485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45984.545847106485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45984.545847106485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45984.545847106485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45984.545847106485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45984.545847106485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45984.545847106485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45984.545847106485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45984.545847106485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45984.545847106485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45984.545847106485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45984.545847106485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45984.545847106485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45984.545847106485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45984.545847106485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45984.545847106485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45984.545847106485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45984.545847106485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45984.545847106485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45984.545847106485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45984.545847106485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45984.545847106485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45984.545847106485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45984.545847106485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45984.545847106485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45984.545847106485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45984.545847106485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45984.545847106485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45984.545847106485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45984.545847106485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45984.545847106485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45984.545847106485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45984.545847106485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45984.545847106485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45984.545847106485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45984.545847106485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45984.545847106485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45984.545847106485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45984.545847106485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45984.545847106485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45984.545847106485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45984.545847106485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45984.545847106485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45984.545847106485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45984.545847106485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45984.545847106485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45984.545847106485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45984.545847106485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45984.545847106485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45984.545847106485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45984.545847106485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45984.545847106485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45984.545847106485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45984.545847106485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45984.545847106485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45984.545847106485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45984.545847106485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45984.545847106485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45984.545847106485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45984.545847106485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45984.545847106485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45984.545847106485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45984.545847106485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45984.545847106485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45984.545847106485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45984.545847106485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45984.545847106485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45984.545847106485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45984.545847106485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45984.545847106485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45984.545847106485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45984.545847106485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45984.545847106485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45984.545847106485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45984.545847106485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45984.545847106485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45984.545847106485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45984.545847106485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45984.545847106485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45984.545847106485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45984.545847106485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45984.545847106485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45984.545847106485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45984.545847106485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45984.545847106485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45984.545847106485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45984.545847106485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45984.545847106485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45984.545847106485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45984.545847106485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45984.545847106485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45984.545847106485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45984.545847106485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45984.545847106485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45984.545847106485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45984.545847106485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45984.545847106485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45984.545847106485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45984.545847106485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45984.545847106485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45984.545847106485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45984.545847106485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45984.545847106485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45984.545847106485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45984.545847106485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45984.545847106485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45984.545847106485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45984.545847106485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45984.545847106485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45984.545847106485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45984.545847106485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45984.545847106485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45984.545847106485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45984.545847106485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45984.545847106485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45984.545847106485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45984.545847106485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45984.545847106485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45984.545847106485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45984.545847106485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45984.545847106485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45984.545847106485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45984.545847106485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45984.545847106485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45984.545847106485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45984.545847106485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45984.545847106485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45984.545847106485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45984.545847106485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45984.545847106485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45984.545847106485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45984.545847106485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45984.545847106485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45984.545847106485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45984.545847106485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45984.545847106485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45984.545847106485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45984.545847106485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45984.545847106485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45984.545847106485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45984.545847106485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45984.545847106485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45984.545847106485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45984.545847106485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45984.545847106485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45984.545847106485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45984.545847106485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45984.545847106485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45984.545847106485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45984.545847106485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45984.545847106485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45984.545847106485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45984.545847106485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45984.545847106485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45984.545847106485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45984.545847106485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45984.545847106485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45984.545847106485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45984.545847106485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45984.545847106485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45984.545847106485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45984.545847106485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45984.545847106485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45984.545847106485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45984.545847106485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45984.545847106485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45984.545847106485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45984.545847106485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45984.545847106485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45984.545847106485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45984.545847106485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45984.545847106485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45984.545847106485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45984.545847106485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45984.545847106485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45984.545847106485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45984.545847106485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45984.545847106485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45984.545847106485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45984.545847106485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45984.545847106485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45984.545847106485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45984.545847106485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45984.545847106485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45984.545847106485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45984.545847106485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45984.545847106485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45984.545847106485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45984.545847106485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45984.545847106485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45984.545847106485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45984.545847106485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45984.545847106485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45984.545847106485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45984.545847106485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45984.545847106485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45984.545847106485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45984.545847106485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45984.545847106485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45984.545847106485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45984.545847106485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45984.545847106485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45984.545847106485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45984.545847106485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45984.545847106485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45984.545847106485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45984.545847106485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45984.545847106485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45984.545847106485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45984.545847106485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45984.545847106485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45984.545847106485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45984.545847106485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45984.545847106485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45984.545847106485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45984.545847106485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45984.545847106485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45984.545847106485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45984.545847106485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45984.545847106485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45984.545847106485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45984.545847106485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45984.545847106485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45984.545847106485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45984.545847106485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45984.545847106485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45984.545847106485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45984.545847106485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45984.545847106485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45984.545847106485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45984.545847106485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45984.545847106485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45984.545847106485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45984.545847106485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45984.545847106485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45984.545847106485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45984.545847106485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45984.545847106485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45984.545847106485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45984.545847106485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45984.545847106485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45984.545847106485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45984.545847106485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45984.545847106485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45984.545847106485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45984.545847106485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45984.545847106485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45984.545847106485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45984.545847106485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45984.545847106485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45984.545847106485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45984.545847106485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45984.545847106485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45984.545847106485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45984.545847106485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45984.545847106485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45984.545847106485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45984.545847106485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45984.545847106485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45984.545847106485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45984.545847106485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45984.545847106485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45984.545847106485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45984.545847106485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45984.545847106485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45984.545847106485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45984.545847106485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45984.545847106485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45984.545847106485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45984.545847106485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45984.545847106485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45984.545847106485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45984.545847106485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45984.545847106485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45984.545847106485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45984.545847106485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45984.545847106485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45984.545847106485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45984.545847106485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45984.545847106485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45984.545847106485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45984.545847106485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45984.545847106485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45984.545847106485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45984.545847106485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45984.545847106485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45984.545847106485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45984.545847106485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45984.545847106485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45984.545847106485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45984.545847106485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45984.545847106485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45984.545847106485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45984.545847106485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45984.545847106485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45984.545847106485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45984.545847106485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45984.545847106485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45984.545847106485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45984.545847106485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45984.545847106485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45984.545847106485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45984.545847106485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45984.545847106485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45984.545847106485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45984.545847106485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45984.545847106485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45984.545847106485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45984.545847106485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45984.545847106485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45984.545847106485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45984.545847106485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45984.545847106485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45984.545847106485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45984.545847106485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45984.545847106485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45984.545847106485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45984.545847106485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45984.545847106485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45984.545847106485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45984.545847106485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45984.545847106485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45984.545847106485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45984.545847106485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45984.545847106485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45984.545847106485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45984.545847106485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45984.545847106485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45984.545847106485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45984.545847106485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45984.545847106485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45984.545847106485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45984.545847106485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45984.545847106485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45984.545847106485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45984.545847106485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45984.545847106485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45984.545847106485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45984.545847106485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45984.545847106485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45984.545847106485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45984.545847106485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45984.545847106485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45984.545847106485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45984.545847106485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45984.545847106485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45984.545847106485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45984.545847106485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45984.545847106485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45984.545847106485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45984.545847106485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45984.545847106485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45984.545847106485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45984.545847106485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45984.545847106485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45984.545847106485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45984.545847106485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45984.545847106485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45984.545847106485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45984.545847106485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45984.545847106485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45984.545847106485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45984.545847106485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45984.545847106485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45984.545847106485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45984.545847106485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45984.545847106485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45984.545847106485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45984.545847106485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45984.545847106485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45984.545847106485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45984.545847106485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45984.545847106485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45984.545847106485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45984.545847106485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45984.545847106485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45984.545847106485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45984.545847106485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45984.545847106485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45984.545847106485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45984.545847106485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45984.545847106485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45984.545847106485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45984.545847106485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45984.545847106485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45984.545847106485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45984.545847106485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45984.545847106485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45984.545847106485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45984.545847106485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45984.545847106485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45984.545847106485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45984.545847106485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45984.545847106485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45984.545847106485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45984.545847106485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45984.545847106485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45984.545847106485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45984.545847106485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45984.545847106485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45984.545847106485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45984.545847106485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45984.545847106485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45984.545847106485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45984.545847106485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45984.545847106485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45984.545847106485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45984.545847106485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45984.545847106485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45984.545847106485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45984.545847106485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45984.545847106485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45984.545847106485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45984.545847106485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45984.545847106485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45984.545847106485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45984.545847106485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45984.545847106485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45984.545847106485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45984.545847106485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45984.545847106485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45984.545847106485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45984.545847106485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45984.545847106485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45984.545847106485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45984.545847106485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45984.545847106485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45984.545847106485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45984.545847106485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45984.545847106485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45984.545847106485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45984.545847106485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45984.545847106485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45984.545847106485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45984.545847106485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45984.545847106485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45984.545847106485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45984.545847106485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45984.545847106485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45984.545847106485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45984.545847106485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45984.545847106485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45984.545847106485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45984.545847106485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45984.545847106485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45984.545847106485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45984.545847106485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45984.545847106485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45984.545847106485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45984.545847106485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45984.545847106485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45984.545847106485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45984.545847106485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45984.545847106485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45984.545847106485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45984.545847106485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45984.545847106485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45984.545847106485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45984.545847106485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45984.545847106485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45984.545847106485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281.06512951388868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5.2733680560777429E-2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45984.545847106485</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45984.545847106485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45984.545847106485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45984.545847106485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45984.545847106485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45984.545847106485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45984.545847106485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45984.545847106485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45984.545847106485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45984.545847106485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45984.545847106485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45984.545847106485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45984.545847106485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45984.545847106485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45984.545847106485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45984.545847106485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45984.545847106485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45984.545847106485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45984.545847106485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45984.545847106485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45984.545847106485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45984.545847106485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45984.545847106485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45984.545847106485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45984.545847106485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45984.545847106485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45984.545847106485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45984.545847106485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45984.545847106485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45984.545847106485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45984.545847106485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45984.545847106485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45984.545847106485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45984.545847106485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45984.545847106485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45984.545847106485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45984.545847106485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45984.545847106485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45984.545847106485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45984.545847106485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45984.545847106485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45984.545847106485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45984.545847106485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45984.545847106485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45984.545847106485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45984.545847106485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45984.545847106485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45984.545847106485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45984.545847106485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45984.545847106485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45984.545847106485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45984.545847106485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45984.545847106485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45984.545847106485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45984.545847106485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45984.545847106485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45984.545847106485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45984.545847106485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45984.545847106485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45984.545847106485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45984.545847106485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45984.545847106485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45984.545847106485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45984.545847106485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45984.545847106485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45984.545847106485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45984.545847106485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45984.545847106485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45984.545847106485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45984.545847106485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45984.545847106485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45984.545847106485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45984.545847106485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45984.545847106485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45984.545847106485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45984.545847106485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45984.545847106485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45984.545847106485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45984.545847106485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45984.545847106485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45984.545847106485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45984.545847106485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45984.545847106485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45984.545847106485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45984.545847106485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45984.545847106485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45984.545847106485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45984.545847106485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45984.545847106485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45984.545847106485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45984.545847106485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45984.545847106485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45984.545847106485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45984.545847106485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45984.545847106485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45984.545847106485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45984.545847106485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45984.545847106485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45984.545847106485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45984.545847106485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45984.545847106485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45984.545847106485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45984.545847106485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45984.545847106485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45984.545847106485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45984.545847106485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45984.545847106485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45984.545847106485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45984.545847106485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45984.545847106485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45984.545847106485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45984.545847106485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45984.545847106485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45984.545847106485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45984.545847106485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45984.545847106485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45984.545847106485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45984.545847106485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45984.545847106485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45984.545847106485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45984.545847106485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45984.545847106485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45984.545847106485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45984.545847106485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45984.545847106485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45984.545847106485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45984.545847106485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45984.545847106485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45984.545847106485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45984.545847106485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45984.545847106485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45984.545847106485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45984.545847106485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45984.545847106485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45984.545847106485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45984.545847106485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45984.545847106485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45984.545847106485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45984.545847106485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45984.545847106485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45984.545847106485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45984.545847106485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45984.545847106485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45984.545847106485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45984.545847106485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45984.545847106485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45984.545847106485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45984.545847106485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45984.545847106485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45984.545847106485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45984.545847106485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45984.545847106485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45984.545847106485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45984.545847106485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45984.545847106485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45984.545847106485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45984.545847106485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45984.545847106485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45984.545847106485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45984.545847106485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45984.545847106485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45984.545847106485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45984.545847106485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45984.545847106485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45984.545847106485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45984.545847106485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45984.545847106485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45984.545847106485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45984.545847106485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45984.545847106485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45984.545847106485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45984.545847106485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45984.545847106485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45984.545847106485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45984.545847106485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45984.545847106485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45984.545847106485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45984.545847106485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45984.545847106485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45984.545847106485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45984.545847106485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45984.545847106485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45984.545847106485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45984.545847106485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45984.545847106485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45984.545847106485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45984.545847106485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45984.545847106485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45984.545847106485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45984.545847106485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45984.545847106485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45984.545847106485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45984.545847106485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45984.545847106485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45984.545847106485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45984.545847106485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45984.545847106485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45984.545847106485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45984.545847106485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45984.545847106485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45984.545847106485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45984.545847106485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45984.545847106485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45984.545847106485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45984.545847106485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45984.545847106485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45984.545847106485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45984.545847106485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45984.545847106485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45984.545847106485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45984.545847106485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45984.545847106485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45984.545847106485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45984.545847106485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45984.545847106485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45984.545847106485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45984.545847106485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45984.545847106485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45984.545847106485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45984.545847106485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45984.545847106485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45984.545847106485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45984.545847106485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45984.545847106485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45984.545847106485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45984.545847106485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45984.545847106485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45984.545847106485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45984.545847106485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45984.545847106485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45984.545847106485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45984.545847106485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45984.545847106485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45984.545847106485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45984.545847106485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45984.545847106485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45984.545847106485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45984.545847106485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45984.545847106485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45984.545847106485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45984.545847106485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45984.545847106485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45984.545847106485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45984.545847106485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45984.545847106485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45984.545847106485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45984.545847106485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45984.545847106485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45984.545847106485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45984.545847106485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45984.545847106485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45984.545847106485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45984.545847106485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45984.545847106485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45984.545847106485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45984.545847106485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45984.545847106485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45984.545847106485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45984.545847106485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45984.545847106485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45984.545847106485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45984.545847106485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45984.545847106485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45984.545847106485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45984.545847106485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45984.545847106485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45984.545847106485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45984.545847106485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45984.545847106485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45984.545847106485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45984.545847106485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45984.545847106485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45984.545847106485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45984.545847106485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45984.545847106485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45984.545847106485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45984.545847106485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45984.545847106485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45984.545847106485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45984.545847106485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45984.545847106485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45984.545847106485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45984.545847106485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45984.545847106485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45984.545847106485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45984.545847106485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45984.545847106485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45984.545847106485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45984.545847106485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45984.545847106485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45984.545847106485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45984.545847106485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45984.545847106485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45984.545847106485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45984.545847106485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45984.545847106485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45984.545847106485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45984.545847106485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45984.545847106485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45984.545847106485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45984.545847106485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45984.545847106485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45984.545847106485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45984.545847106485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45984.545847106485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45984.545847106485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45984.545847106485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45984.545847106485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45984.545847106485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45984.545847106485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45984.545847106485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45984.545847106485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45984.545847106485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45984.545847106485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45984.545847106485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45984.545847106485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45984.545847106485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45984.545847106485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45984.545847106485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45984.545847106485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45984.545847106485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45984.545847106485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45984.545847106485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45984.545847106485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45984.545847106485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45984.545847106485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45984.545847106485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45984.545847106485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45984.545847106485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45984.545847106485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45984.545847106485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45984.545847106485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45984.545847106485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45984.545847106485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45984.545847106485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45984.545847106485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45984.545847106485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45984.545847106485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45984.545847106485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45984.545847106485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45984.545847106485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45984.545847106485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45984.545847106485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45984.545847106485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45984.545847106485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45984.545847106485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45984.545847106485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45984.545847106485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45984.545847106485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45984.545847106485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45984.545847106485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45984.545847106485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45984.545847106485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45984.545847106485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45984.545847106485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45984.545847106485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45984.545847106485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45984.545847106485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45984.545847106485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45984.545847106485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45984.545847106485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45984.545847106485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45984.545847106485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45984.545847106485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45984.545847106485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45984.545847106485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45984.545847106485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45984.545847106485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45984.545847106485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45984.545847106485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45984.545847106485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45984.545847106485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45984.545847106485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45984.545847106485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45984.545847106485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45984.545847106485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45984.545847106485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45984.545847106485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45984.545847106485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45984.545847106485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45984.545847106485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45984.545847106485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45984.545847106485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45984.545847106485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45984.545847106485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45984.545847106485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45984.545847106485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45984.545847106485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45984.545847106485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45984.545847106485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45984.545847106485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45984.545847106485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45984.545847106485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45984.545847106485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45984.545847106485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45984.545847106485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45984.545847106485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45984.545847106485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45984.545847106485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45984.545847106485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45984.545847106485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45984.545847106485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45984.545847106485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45984.545847106485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45984.545847106485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45984.545847106485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45984.545847106485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45984.545847106485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45984.545847106485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45984.545847106485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45984.545847106485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45984.545847106485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45984.545847106485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45984.545847106485</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tabSelected="1" workbookViewId="0">
      <selection activeCell="A7" sqref="A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92.71378692129656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58.356969791668234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35.884735995372466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7.0310438657470513</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3.1725484953713021</v>
      </c>
      <c r="H6" s="122">
        <v>45981.360798611109</v>
      </c>
      <c r="I6" s="109" t="str">
        <f>IFERROR(VLOOKUP(D6,DB!A:F,6,0),"")</f>
        <v>SCECO</v>
      </c>
      <c r="J6" s="109" t="str">
        <f>IFERROR(VLOOKUP(D6,DB!A:G,7,0),"")</f>
        <v>Dead</v>
      </c>
      <c r="K6" s="109" t="s">
        <v>39124</v>
      </c>
      <c r="L6" s="109" t="str">
        <f>IFERROR(VLOOKUP(D6,DB!A:I,9,0),"")</f>
        <v>Latis</v>
      </c>
    </row>
    <row r="7" spans="1:13">
      <c r="A7"/>
      <c r="B7" s="109" t="s">
        <v>5443</v>
      </c>
      <c r="C7" s="109">
        <v>1</v>
      </c>
      <c r="D7" s="109" t="s">
        <v>39125</v>
      </c>
      <c r="E7" s="109" t="s">
        <v>39021</v>
      </c>
      <c r="F7" s="122">
        <v>45984.531875000001</v>
      </c>
      <c r="G7" s="111">
        <f ca="1">IFERROR(NOW()-F7,"")</f>
        <v>1.3972106484288815E-2</v>
      </c>
      <c r="H7" s="122">
        <v>45984.501759259256</v>
      </c>
      <c r="I7" s="109" t="str">
        <f>IFERROR(VLOOKUP(D7,DB!A:F,6,0),"")</f>
        <v/>
      </c>
      <c r="J7" s="109" t="str">
        <f>IFERROR(VLOOKUP(D7,DB!A:G,7,0),"")</f>
        <v/>
      </c>
      <c r="K7" s="109" t="s">
        <v>39126</v>
      </c>
      <c r="L7" s="109" t="str">
        <f>IFERROR(VLOOKUP(D7,DB!A:I,9,0),"")</f>
        <v/>
      </c>
    </row>
    <row r="8" spans="1:13">
      <c r="A8" s="109" t="s">
        <v>39127</v>
      </c>
      <c r="B8" s="109" t="str">
        <f>IFERROR(VLOOKUP(D8,DB!A:K,11,0),"")</f>
        <v>R5</v>
      </c>
      <c r="C8" s="109">
        <v>1</v>
      </c>
      <c r="D8" s="109" t="s">
        <v>33299</v>
      </c>
      <c r="E8" s="109" t="s">
        <v>39100</v>
      </c>
      <c r="F8" s="122">
        <v>45984.533553240741</v>
      </c>
      <c r="G8" s="111">
        <f ca="1">IFERROR(NOW()-F8,"")</f>
        <v>1.229386574414093E-2</v>
      </c>
      <c r="H8" s="122">
        <v>45984.527615740742</v>
      </c>
      <c r="I8" s="109" t="str">
        <f>IFERROR(VLOOKUP(D8,DB!A:F,6,0),"")</f>
        <v>SCECO</v>
      </c>
      <c r="J8" s="109" t="str">
        <f>IFERROR(VLOOKUP(D8,DB!A:G,7,0),"")</f>
        <v>Good</v>
      </c>
      <c r="K8" s="109" t="s">
        <v>39128</v>
      </c>
      <c r="L8" s="109" t="str">
        <f>IFERROR(VLOOKUP(D8,DB!A:I,9,0),"")</f>
        <v>Latis</v>
      </c>
    </row>
    <row r="9" spans="1:13">
      <c r="A9" s="109"/>
      <c r="B9" s="109" t="str">
        <f>IFERROR(VLOOKUP(D9,DB!A:K,11,0),"")</f>
        <v/>
      </c>
      <c r="C9" s="109"/>
      <c r="D9" s="109"/>
      <c r="E9" s="109"/>
      <c r="F9" s="109"/>
      <c r="G9" s="111">
        <f ca="1">IFERROR(NOW()-F9,"")</f>
        <v>45984.545847106485</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45984.545847106485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45984.545847106485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45984.545847106485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45984.545847106485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45984.545847106485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45984.545847106485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45984.545847106485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45984.545847106485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45984.545847106485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45984.545847106485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45984.545847106485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45984.545847106485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45984.545847106485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45984.545847106485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45984.545847106485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45984.545847106485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45984.545847106485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45984.545847106485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45984.545847106485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45984.545847106485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45984.545847106485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45984.545847106485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45984.545847106485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45984.545847106485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45984.545847106485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45984.545847106485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45984.545847106485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45984.545847106485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45984.545847106485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45984.545847106485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45984.545847106485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45984.545847106485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45984.545847106485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45984.545847106485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45984.545847106485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45984.545847106485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45984.545847106485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45984.545847106485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45984.545847106485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45984.545847106485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45984.545847106485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45984.545847106485</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45984.545847106485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45984.545847106485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45984.545847106485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45984.545847106485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45984.545847106485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45984.545847106485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45984.545847106485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45984.545847106485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45984.545847106485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45984.545847106485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45984.545847106485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45984.545847106485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45984.545847106485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45984.545847106485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45984.545847106485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45984.545847106485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45984.545847106485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45984.545847106485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45984.545847106485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45984.545847106485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45984.545847106485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45984.545847106485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45984.545847106485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45984.545847106485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45984.545847106485</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45984.545847106485</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45984.545847106485</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45984.545847106485</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39129</v>
      </c>
      <c r="B2" s="145" t="str">
        <f>IFERROR(VLOOKUP(D2,DB!A:K,11,0),"")</f>
        <v>R6</v>
      </c>
      <c r="C2" s="146">
        <v>1</v>
      </c>
      <c r="D2" s="145" t="s">
        <v>35682</v>
      </c>
      <c r="E2" s="109" t="s">
        <v>39100</v>
      </c>
      <c r="F2" s="147"/>
      <c r="G2" s="75">
        <f t="shared" ref="G2" ca="1" si="0">IFERROR(NOW()-F2,"-")</f>
        <v>45984.545847106485</v>
      </c>
      <c r="H2" s="147"/>
      <c r="I2" s="145" t="str">
        <f>IFERROR(VLOOKUP(D2,DB!A:F,6,0),"")</f>
        <v>SCECO</v>
      </c>
      <c r="J2" s="145" t="str">
        <f>IFERROR(VLOOKUP(D2,DB!A:G,7,0),"")</f>
        <v>Dead</v>
      </c>
      <c r="K2" s="148" t="s">
        <v>39130</v>
      </c>
      <c r="L2" s="149" t="str">
        <f>IFERROR(VLOOKUP(D2,DB!A:I,9,0),"")</f>
        <v>Latis</v>
      </c>
    </row>
    <row r="3" spans="1:16382" ht="31.5" customHeight="1">
      <c r="A3" s="144" t="s">
        <v>39131</v>
      </c>
      <c r="B3" s="145" t="str">
        <f>IFERROR(VLOOKUP(D3,DB!A:K,11,0),"")</f>
        <v>R6</v>
      </c>
      <c r="C3" s="146">
        <v>1</v>
      </c>
      <c r="D3" s="145" t="s">
        <v>34952</v>
      </c>
      <c r="E3" s="109" t="s">
        <v>39021</v>
      </c>
      <c r="F3" s="147">
        <v>45984.482118055559</v>
      </c>
      <c r="G3" s="75">
        <f ca="1">IFERROR(NOW()-F3,"-")</f>
        <v>6.3729050925758202E-2</v>
      </c>
      <c r="H3" s="147">
        <v>45984.488067129627</v>
      </c>
      <c r="I3" s="145" t="str">
        <f>IFERROR(VLOOKUP(D3,DB!A:F,6,0),"")</f>
        <v>SCECO</v>
      </c>
      <c r="J3" s="145" t="str">
        <f>IFERROR(VLOOKUP(D3,DB!A:G,7,0),"")</f>
        <v>Good</v>
      </c>
      <c r="K3" s="148" t="s">
        <v>39132</v>
      </c>
      <c r="L3" s="149" t="str">
        <f>IFERROR(VLOOKUP(D3,DB!A:I,9,0),"")</f>
        <v>Latis</v>
      </c>
    </row>
    <row r="4" spans="1:16382" ht="31.5" customHeight="1">
      <c r="A4" s="144"/>
      <c r="B4" s="145" t="str">
        <f>IFERROR(VLOOKUP(D4,DB!A:K,11,0),"")</f>
        <v/>
      </c>
      <c r="C4" s="146"/>
      <c r="D4" s="145"/>
      <c r="E4" s="109"/>
      <c r="F4" s="147"/>
      <c r="G4" s="75">
        <f ca="1">IFERROR(NOW()-F4,"-")</f>
        <v>45984.545847106485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45984.545847106485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45984.545847106485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45984.545847106485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45984.545847106485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45984.545847106485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45984.545847106485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45984.545847106485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45984.545847106485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45984.545847106485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45984.545847106485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45984.545847106485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45984.545847106485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45984.545847106485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45984.545847106485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45984.545847106485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45984.545847106485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45984.545847106485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45984.545847106485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45984.545847106485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45984.545847106485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45984.545847106485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45984.545847106485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45984.545847106485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45984.545847106485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45984.545847106485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45984.545847106485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45984.545847106485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45984.545847106485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45984.545847106485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45984.545847106485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45984.545847106485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45984.545847106485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45984.545847106485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45984.545847106485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45984.545847106485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45984.545847106485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45984.545847106485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45984.545847106485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45984.545847106485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45984.545847106485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45984.545847106485</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45984.545847106485</v>
      </c>
      <c r="H46" s="147"/>
      <c r="I46" s="145" t="str">
        <f>IFERROR(VLOOKUP(D46,DB!A:F,6,0),"")</f>
        <v/>
      </c>
      <c r="J46" s="145" t="str">
        <f>IFERROR(VLOOKUP(D46,DB!A:G,7,0),"")</f>
        <v/>
      </c>
      <c r="K46" s="148"/>
      <c r="L46" s="149"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