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7495" documentId="120_S{2AC9BD13-BADA-5192-A53E-5A8FF88502F6}" xr6:coauthVersionLast="47" xr6:coauthVersionMax="47" xr10:uidLastSave="{F646F3FA-BFF0-4C4C-8373-1C33D85AAC1B}"/>
  <bookViews>
    <workbookView xWindow="-120" yWindow="-120" windowWidth="38640" windowHeight="21120"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3" i="1" l="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B216" i="1"/>
  <c r="G216" i="1"/>
  <c r="I216" i="1"/>
  <c r="J216" i="1"/>
  <c r="L216" i="1"/>
  <c r="B217" i="1"/>
  <c r="G217" i="1"/>
  <c r="I217" i="1"/>
  <c r="J217" i="1"/>
  <c r="L217" i="1"/>
  <c r="B218" i="1"/>
  <c r="G218" i="1"/>
  <c r="I218" i="1"/>
  <c r="J218" i="1"/>
  <c r="L218" i="1"/>
  <c r="B219" i="1"/>
  <c r="G219" i="1"/>
  <c r="I219" i="1"/>
  <c r="J219" i="1"/>
  <c r="L219" i="1"/>
  <c r="B220" i="1"/>
  <c r="G220" i="1"/>
  <c r="I220" i="1"/>
  <c r="J220" i="1"/>
  <c r="L220" i="1"/>
  <c r="B221" i="1"/>
  <c r="G221" i="1"/>
  <c r="I221" i="1"/>
  <c r="J221" i="1"/>
  <c r="L221" i="1"/>
  <c r="B222" i="1"/>
  <c r="G222" i="1"/>
  <c r="I222" i="1"/>
  <c r="J222" i="1"/>
  <c r="L222" i="1"/>
  <c r="B223" i="1"/>
  <c r="G223" i="1"/>
  <c r="I223" i="1"/>
  <c r="J223" i="1"/>
  <c r="L223" i="1"/>
  <c r="B224" i="1"/>
  <c r="G224" i="1"/>
  <c r="I224" i="1"/>
  <c r="J224" i="1"/>
  <c r="L224" i="1"/>
  <c r="B225" i="1"/>
  <c r="G225" i="1"/>
  <c r="I225" i="1"/>
  <c r="J225" i="1"/>
  <c r="L225" i="1"/>
  <c r="B226" i="1"/>
  <c r="G226" i="1"/>
  <c r="I226" i="1"/>
  <c r="J226" i="1"/>
  <c r="L226" i="1"/>
  <c r="B227" i="1"/>
  <c r="G227" i="1"/>
  <c r="I227" i="1"/>
  <c r="J227" i="1"/>
  <c r="L227" i="1"/>
  <c r="B228" i="1"/>
  <c r="G228" i="1"/>
  <c r="I228" i="1"/>
  <c r="J228" i="1"/>
  <c r="L228" i="1"/>
  <c r="B229" i="1"/>
  <c r="G229" i="1"/>
  <c r="I229" i="1"/>
  <c r="J229" i="1"/>
  <c r="L229" i="1"/>
  <c r="B230" i="1"/>
  <c r="G230" i="1"/>
  <c r="I230" i="1"/>
  <c r="J230" i="1"/>
  <c r="L230" i="1"/>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L14" i="5"/>
  <c r="L15" i="5"/>
  <c r="L16" i="5"/>
  <c r="L17" i="5"/>
  <c r="L18" i="5"/>
  <c r="L19" i="5"/>
  <c r="L20" i="5"/>
  <c r="L21" i="5"/>
  <c r="L22" i="5"/>
  <c r="J14" i="5"/>
  <c r="J15" i="5"/>
  <c r="J16" i="5"/>
  <c r="J17" i="5"/>
  <c r="J18" i="5"/>
  <c r="J19" i="5"/>
  <c r="J20" i="5"/>
  <c r="J21" i="5"/>
  <c r="J22" i="5"/>
  <c r="I14" i="5"/>
  <c r="I15" i="5"/>
  <c r="I16" i="5"/>
  <c r="I17" i="5"/>
  <c r="I18" i="5"/>
  <c r="I19" i="5"/>
  <c r="I20" i="5"/>
  <c r="I21" i="5"/>
  <c r="I22" i="5"/>
  <c r="B14" i="5"/>
  <c r="B15" i="5"/>
  <c r="B16" i="5"/>
  <c r="B17" i="5"/>
  <c r="B18" i="5"/>
  <c r="B19" i="5"/>
  <c r="B20" i="5"/>
  <c r="B21" i="5"/>
  <c r="B22" i="5"/>
  <c r="G14" i="5"/>
  <c r="G15" i="5"/>
  <c r="G16" i="5"/>
  <c r="G17" i="5"/>
  <c r="G18" i="5"/>
  <c r="G19" i="5"/>
  <c r="G20" i="5"/>
  <c r="G21" i="5"/>
  <c r="G22" i="5"/>
  <c r="D2" i="3"/>
  <c r="D12" i="3"/>
  <c r="D9" i="3"/>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2" i="9"/>
  <c r="G2" i="9"/>
  <c r="I2" i="9"/>
  <c r="J2" i="9"/>
  <c r="L2" i="9"/>
  <c r="B3" i="9"/>
  <c r="G3" i="9"/>
  <c r="I3" i="9"/>
  <c r="J3" i="9"/>
  <c r="L3" i="9"/>
  <c r="B4" i="9"/>
  <c r="G4" i="9"/>
  <c r="I4" i="9"/>
  <c r="J4" i="9"/>
  <c r="L4" i="9"/>
  <c r="B5" i="9"/>
  <c r="G5" i="9"/>
  <c r="I5" i="9"/>
  <c r="J5" i="9"/>
  <c r="L5" i="9"/>
  <c r="B6" i="9"/>
  <c r="G6" i="9"/>
  <c r="I6" i="9"/>
  <c r="J6" i="9"/>
  <c r="L6" i="9"/>
  <c r="B7" i="9"/>
  <c r="G7" i="9"/>
  <c r="I7" i="9"/>
  <c r="J7" i="9"/>
  <c r="L7" i="9"/>
  <c r="L6" i="5"/>
  <c r="L7" i="5"/>
  <c r="L8" i="5"/>
  <c r="L9" i="5"/>
  <c r="L10" i="5"/>
  <c r="L11" i="5"/>
  <c r="L12" i="5"/>
  <c r="L13" i="5"/>
  <c r="J6" i="5"/>
  <c r="J7" i="5"/>
  <c r="J8" i="5"/>
  <c r="J9" i="5"/>
  <c r="J10" i="5"/>
  <c r="J11" i="5"/>
  <c r="J12" i="5"/>
  <c r="J13" i="5"/>
  <c r="I6" i="5"/>
  <c r="I7" i="5"/>
  <c r="I8" i="5"/>
  <c r="I9" i="5"/>
  <c r="I10" i="5"/>
  <c r="I11" i="5"/>
  <c r="I12" i="5"/>
  <c r="I13" i="5"/>
  <c r="B6" i="5"/>
  <c r="B7" i="5"/>
  <c r="B8" i="5"/>
  <c r="B9" i="5"/>
  <c r="B10" i="5"/>
  <c r="B11" i="5"/>
  <c r="B12" i="5"/>
  <c r="B13" i="5"/>
  <c r="G6" i="5"/>
  <c r="G7" i="5"/>
  <c r="G8" i="5"/>
  <c r="G9" i="5"/>
  <c r="G10" i="5"/>
  <c r="G11" i="5"/>
  <c r="G12" i="5"/>
  <c r="G13"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D3" i="3"/>
  <c r="D5" i="3"/>
  <c r="D6" i="3"/>
  <c r="D7" i="3"/>
  <c r="D8" i="3"/>
  <c r="D10" i="3"/>
  <c r="D11"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alcChain>
</file>

<file path=xl/sharedStrings.xml><?xml version="1.0" encoding="utf-8"?>
<sst xmlns="http://schemas.openxmlformats.org/spreadsheetml/2006/main" count="181587" uniqueCount="39208">
  <si>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</si>
  <si>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</si>
  <si>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</si>
  <si>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</si>
  <si>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</si>
  <si>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</si>
  <si>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</si>
  <si>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</si>
  <si>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</si>
  <si>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</si>
  <si>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</si>
  <si>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</si>
  <si>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</si>
  <si>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</si>
  <si>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</si>
  <si>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</si>
  <si>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</si>
  <si>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</si>
  <si>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</si>
  <si>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</si>
  <si>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</si>
  <si>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</si>
  <si>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</si>
  <si>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</si>
  <si>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</si>
  <si>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</si>
  <si>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</si>
  <si>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</si>
  <si>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</si>
  <si>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</si>
  <si>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</si>
  <si>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</si>
  <si>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</si>
  <si>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</si>
  <si>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</si>
  <si>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</si>
  <si>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</si>
  <si>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</si>
  <si>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</si>
  <si>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</si>
  <si>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</si>
  <si>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</si>
  <si>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</si>
  <si>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</si>
  <si>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</si>
  <si>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</si>
  <si>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</si>
  <si>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</si>
  <si>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</si>
  <si>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</si>
  <si>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</si>
  <si>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</si>
  <si>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</si>
  <si>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</si>
  <si>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</si>
  <si>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</si>
  <si>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</si>
  <si>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</si>
  <si>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</si>
  <si>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</si>
  <si>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</si>
  <si>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</si>
  <si>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</si>
  <si>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</si>
  <si>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</si>
  <si>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</si>
  <si>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</si>
  <si>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</si>
  <si>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</si>
  <si>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</si>
  <si>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</si>
  <si>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</si>
  <si>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</si>
  <si>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</si>
  <si>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</si>
  <si>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</si>
  <si>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</si>
  <si>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</si>
  <si>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</si>
  <si>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</si>
  <si>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</si>
  <si>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</si>
  <si>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</si>
  <si>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</si>
  <si>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</si>
  <si>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</si>
  <si>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</si>
  <si>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</si>
  <si>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</si>
  <si>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</si>
  <si>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</si>
  <si>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</si>
  <si>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</si>
  <si>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</si>
  <si>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</si>
  <si>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</si>
  <si>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</si>
  <si>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</si>
  <si>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</si>
  <si>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</si>
  <si>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</si>
  <si>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</si>
  <si>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</si>
  <si>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</si>
  <si>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</si>
  <si>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</si>
  <si>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</si>
  <si>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</si>
  <si>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</si>
  <si>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</si>
  <si>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</si>
  <si>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</si>
  <si>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</si>
  <si>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</si>
  <si>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</si>
  <si>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</si>
  <si>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</si>
  <si>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</si>
  <si>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</si>
  <si>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</si>
  <si>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</si>
  <si>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</si>
  <si>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</si>
  <si>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</si>
  <si>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</si>
  <si>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</si>
  <si>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</si>
  <si>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</si>
  <si>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</si>
  <si>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</si>
  <si>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</si>
  <si>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</si>
  <si>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</si>
  <si>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</si>
  <si>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</si>
  <si>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</si>
  <si>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</si>
  <si>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</si>
  <si>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</si>
  <si>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</si>
  <si>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</si>
  <si>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</si>
  <si>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</si>
  <si>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</si>
  <si>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</si>
  <si>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</si>
  <si>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</si>
  <si>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</si>
  <si>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</si>
  <si>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</si>
  <si>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</si>
  <si>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</si>
  <si>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</si>
  <si>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</si>
  <si>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</si>
  <si>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</si>
  <si>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</si>
  <si>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</si>
  <si>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</si>
  <si>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</si>
  <si>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</si>
  <si>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</si>
  <si>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</si>
  <si>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</si>
  <si>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</si>
  <si>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</si>
  <si>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</si>
  <si>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</si>
  <si>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</si>
  <si>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</si>
  <si>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</si>
  <si>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</si>
  <si>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</si>
  <si>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</si>
  <si>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</si>
  <si>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</si>
  <si>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</si>
  <si>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</si>
  <si>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</si>
  <si>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</si>
  <si>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</si>
  <si>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</si>
  <si>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</si>
  <si>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</si>
  <si>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</si>
  <si>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</si>
  <si>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</si>
  <si>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</si>
  <si>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</si>
  <si>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</si>
  <si>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</si>
  <si>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</si>
  <si>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</si>
  <si>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</si>
  <si>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</si>
  <si>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</si>
  <si>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</si>
  <si>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</si>
  <si>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</si>
  <si>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</si>
  <si>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</si>
  <si>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</si>
  <si>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</si>
  <si>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</si>
  <si>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</si>
  <si>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</si>
  <si>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</si>
  <si>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</si>
  <si>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</si>
  <si>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</si>
  <si>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</si>
  <si>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</si>
  <si>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</si>
  <si>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</si>
  <si>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</si>
  <si>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</si>
  <si>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</si>
  <si>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</si>
  <si>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</si>
  <si>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</si>
  <si>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</si>
  <si>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</si>
  <si>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</si>
  <si>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</si>
  <si>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</si>
  <si>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</si>
  <si>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</si>
  <si>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</si>
  <si>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</si>
  <si>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</si>
  <si>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</si>
  <si>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</si>
  <si>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</si>
  <si>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</si>
  <si>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</si>
  <si>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</si>
  <si>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</si>
  <si>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</si>
  <si>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</si>
  <si>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</si>
  <si>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</si>
  <si>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</si>
  <si>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</si>
  <si>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</si>
  <si>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</si>
  <si>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</si>
  <si>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</si>
  <si>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</si>
  <si>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</si>
  <si>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</si>
  <si>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</si>
  <si>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</si>
  <si>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</si>
  <si>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</si>
  <si>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</si>
  <si>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</si>
  <si>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</si>
  <si>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</si>
  <si>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</si>
  <si>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</si>
  <si>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</si>
  <si>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</si>
  <si>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</si>
  <si>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</si>
  <si>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</si>
  <si>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</si>
  <si>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</si>
  <si>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</si>
  <si>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</si>
  <si>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</si>
  <si>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</si>
  <si>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</si>
  <si>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</si>
  <si>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</si>
  <si>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</si>
  <si>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</si>
  <si>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</si>
  <si>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</si>
  <si>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</si>
  <si>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</si>
  <si>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</si>
  <si>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</si>
  <si>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</si>
  <si>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</si>
  <si>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</si>
  <si>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</si>
  <si>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</si>
  <si>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</si>
  <si>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</si>
  <si>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</si>
  <si>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</si>
  <si>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</si>
  <si>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</si>
  <si>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</si>
  <si>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</si>
  <si>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</si>
  <si>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</si>
  <si>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</si>
  <si>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</si>
  <si>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</si>
  <si>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</si>
  <si>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</si>
  <si>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</si>
  <si>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</si>
  <si>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</si>
  <si>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</si>
  <si>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</si>
  <si>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</si>
  <si>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</si>
  <si>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</si>
  <si>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</si>
  <si>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</si>
  <si>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</si>
  <si>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</si>
  <si>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</si>
  <si>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</si>
  <si>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</si>
  <si>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</si>
  <si>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</si>
  <si>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</si>
  <si>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</si>
  <si>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</si>
  <si>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</si>
  <si>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</si>
  <si>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</si>
  <si>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</si>
  <si>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</si>
  <si>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</si>
  <si>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</si>
  <si>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</si>
  <si>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</si>
  <si>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</si>
  <si>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</si>
  <si>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</si>
  <si>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</si>
  <si>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</si>
  <si>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</si>
  <si>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</si>
  <si>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</si>
  <si>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</si>
  <si>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</si>
  <si>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</si>
  <si>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</si>
  <si>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</si>
  <si>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</si>
  <si>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</si>
  <si>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</si>
  <si>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</si>
  <si>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</si>
  <si>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</si>
  <si>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</si>
  <si>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</si>
  <si>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</si>
  <si>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</si>
  <si>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</si>
  <si>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</si>
  <si>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</si>
  <si>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</si>
  <si>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</si>
  <si>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</si>
  <si>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</si>
  <si>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</si>
  <si>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</si>
  <si>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</si>
  <si>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</si>
  <si>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</si>
  <si>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</si>
  <si>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</si>
  <si>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</si>
  <si>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</si>
  <si>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</si>
  <si>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</si>
  <si>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</si>
  <si>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</si>
  <si>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</si>
  <si>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</si>
  <si>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</si>
  <si>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</si>
  <si>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</si>
  <si>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</si>
  <si>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</si>
  <si>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</si>
  <si>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</si>
  <si>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</si>
  <si>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</si>
  <si>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</si>
  <si>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</si>
  <si>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</si>
  <si>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</si>
  <si>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</si>
  <si>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</si>
  <si>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</si>
  <si>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</si>
  <si>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</si>
  <si>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</si>
  <si>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</si>
  <si>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</si>
  <si>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</si>
  <si>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</si>
  <si>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</si>
  <si>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</si>
  <si>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</si>
  <si>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</si>
  <si>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</si>
  <si>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</si>
  <si>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</si>
  <si>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</si>
  <si>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</si>
  <si>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</si>
  <si>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</si>
  <si>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</si>
  <si>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</si>
  <si>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</si>
  <si>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</si>
  <si>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</si>
  <si>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</si>
  <si>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</si>
  <si>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</si>
  <si>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</si>
  <si>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</si>
  <si>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</si>
  <si>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</si>
  <si>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</si>
  <si>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</si>
  <si>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</si>
  <si>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</si>
  <si>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</si>
  <si>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</si>
  <si>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</si>
  <si>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</si>
  <si>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</si>
  <si>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</si>
  <si>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</si>
  <si>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</si>
  <si>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</si>
  <si>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</si>
  <si>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</si>
  <si>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</si>
  <si>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</si>
  <si>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</si>
  <si>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</si>
  <si>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</si>
  <si>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</si>
  <si>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</si>
  <si>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</si>
  <si>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</si>
  <si>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</si>
  <si>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</si>
  <si>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</si>
  <si>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</si>
  <si>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</si>
  <si>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</si>
  <si>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</si>
  <si>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</si>
  <si>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</si>
  <si>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</si>
  <si>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</si>
  <si>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</si>
  <si>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</si>
  <si>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</si>
  <si>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</si>
  <si>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</si>
  <si>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</si>
  <si>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</si>
  <si>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</si>
  <si>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</si>
  <si>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</si>
  <si>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</si>
  <si>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</si>
  <si>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</si>
  <si>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</si>
  <si>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</si>
  <si>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</si>
  <si>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</si>
  <si>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</si>
  <si>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</si>
  <si>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</si>
  <si>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</si>
  <si>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</si>
  <si>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</si>
  <si>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</si>
  <si>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</si>
  <si>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</si>
  <si>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</si>
  <si>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</si>
  <si>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</si>
  <si>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</si>
  <si>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</si>
  <si>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</si>
  <si>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</si>
  <si>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</si>
  <si>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</si>
  <si>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</si>
  <si>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</si>
  <si>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</si>
  <si>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</si>
  <si>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</si>
  <si>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</si>
  <si>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</si>
  <si>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</si>
  <si>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</si>
  <si>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</si>
  <si>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</si>
  <si>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</si>
  <si>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</si>
  <si>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</si>
  <si>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</si>
  <si>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</si>
  <si>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</si>
  <si>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</si>
  <si>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</si>
  <si>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</si>
  <si>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</si>
  <si>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</si>
  <si>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</si>
  <si>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</si>
  <si>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</si>
  <si>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</si>
  <si>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</si>
  <si>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</si>
  <si>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</si>
  <si>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</si>
  <si>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</si>
  <si>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</si>
  <si>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</si>
  <si>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</si>
  <si>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</si>
  <si>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</si>
  <si>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</si>
  <si>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</si>
  <si>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</si>
  <si>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</si>
  <si>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</si>
  <si>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</si>
  <si>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</si>
  <si>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</si>
  <si>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</si>
  <si>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</si>
  <si>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</si>
  <si>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</si>
  <si>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</si>
  <si>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</si>
  <si>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</si>
  <si>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</si>
  <si>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</si>
  <si>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</si>
  <si>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</si>
  <si>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</si>
  <si>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</si>
  <si>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</si>
  <si>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</si>
  <si>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</si>
  <si>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</si>
  <si>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</si>
  <si>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</si>
  <si>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</si>
  <si>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</si>
  <si>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</si>
  <si>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</si>
  <si>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</si>
  <si>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</si>
  <si>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</si>
  <si>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</si>
  <si>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</si>
  <si>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</si>
  <si>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</si>
  <si>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</si>
  <si>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</si>
  <si>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</si>
  <si>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</si>
  <si>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</si>
  <si>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</si>
  <si>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</si>
  <si>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</si>
  <si>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</si>
  <si>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</si>
  <si>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</si>
  <si>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</si>
  <si>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</si>
  <si>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</si>
  <si>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</si>
  <si>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</si>
  <si>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</si>
  <si>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</si>
  <si>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</si>
  <si>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</si>
  <si>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</si>
  <si>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</si>
  <si>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</si>
  <si>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</si>
  <si>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</si>
  <si>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</si>
  <si>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</si>
  <si>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</si>
  <si>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</si>
  <si>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</si>
  <si>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</si>
  <si>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</si>
  <si>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</si>
  <si>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</si>
  <si>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</si>
  <si>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</si>
  <si>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</si>
  <si>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</si>
  <si>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</si>
  <si>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</si>
  <si>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</si>
  <si>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</si>
  <si>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</si>
  <si>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</si>
  <si>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</si>
  <si>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</si>
  <si>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</si>
  <si>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</si>
  <si>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</si>
  <si>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</si>
  <si>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</si>
  <si>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</si>
  <si>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</si>
  <si>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</si>
  <si>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</si>
  <si>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</si>
  <si>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</si>
  <si>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</si>
  <si>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</si>
  <si>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</si>
  <si>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</si>
  <si>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</si>
  <si>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</si>
  <si>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</si>
  <si>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</si>
  <si>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</si>
  <si>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</si>
  <si>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</si>
  <si>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</si>
  <si>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</si>
  <si>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</si>
  <si>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</si>
  <si>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</si>
  <si>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</si>
  <si>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</si>
  <si>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</si>
  <si>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</si>
  <si>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</si>
  <si>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</si>
  <si>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</si>
  <si>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</si>
  <si>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</si>
  <si>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</si>
  <si>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</si>
  <si>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</si>
  <si>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</si>
  <si>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</si>
  <si>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</si>
  <si>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</si>
  <si>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</si>
  <si>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</si>
  <si>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</si>
  <si>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</si>
  <si>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</si>
  <si>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</si>
  <si>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</si>
  <si>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</si>
  <si>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</si>
  <si>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</si>
  <si>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</si>
  <si>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</si>
  <si>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</si>
  <si>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</si>
  <si>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</si>
  <si>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</si>
  <si>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</si>
  <si>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</si>
  <si>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</si>
  <si>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</si>
  <si>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</si>
  <si>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</si>
  <si>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</si>
  <si>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</si>
  <si>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</si>
  <si>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</si>
  <si>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</si>
  <si>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</si>
  <si>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</si>
  <si>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</si>
  <si>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</si>
  <si>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</si>
  <si>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</si>
  <si>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</si>
  <si>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</si>
  <si>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</si>
  <si>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</si>
  <si>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</si>
  <si>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</si>
  <si>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</si>
  <si>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</si>
  <si>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</si>
  <si>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</si>
  <si>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</si>
  <si>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</si>
  <si>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</si>
  <si>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</si>
  <si>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</si>
  <si>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</si>
  <si>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</si>
  <si>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</si>
  <si>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</si>
  <si>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</si>
  <si>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</si>
  <si>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</si>
  <si>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</si>
  <si>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</si>
  <si>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</si>
  <si>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</si>
  <si>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</si>
  <si>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</si>
  <si>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</si>
  <si>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</si>
  <si>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</si>
  <si>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</si>
  <si>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</si>
  <si>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</si>
  <si>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</si>
  <si>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</si>
  <si>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</si>
  <si>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</si>
  <si>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</si>
  <si>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</si>
  <si>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</si>
  <si>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</si>
  <si>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</si>
  <si>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</si>
  <si>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</si>
  <si>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</si>
  <si>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</si>
  <si>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</si>
  <si>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</si>
  <si>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</si>
  <si>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</si>
  <si>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</si>
  <si>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</si>
  <si>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</si>
  <si>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</si>
  <si>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</si>
  <si>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</si>
  <si>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</si>
  <si>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</si>
  <si>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</si>
  <si>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</si>
  <si>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</si>
  <si>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</si>
  <si>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</si>
  <si>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</si>
  <si>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</si>
  <si>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</si>
  <si>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</si>
  <si>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</si>
  <si>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</si>
  <si>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</si>
  <si>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</si>
  <si>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</si>
  <si>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</si>
  <si>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</si>
  <si>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</si>
  <si>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</si>
  <si>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</si>
  <si>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</si>
  <si>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</si>
  <si>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</si>
  <si>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</si>
  <si>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</si>
  <si>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</si>
  <si>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</si>
  <si>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</si>
  <si>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</si>
  <si>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</si>
  <si>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</si>
  <si>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</si>
  <si>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</si>
  <si>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</si>
  <si>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</si>
  <si>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</si>
  <si>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</si>
  <si>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</si>
  <si>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</si>
  <si>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</si>
  <si>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</si>
  <si>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</si>
  <si>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</si>
  <si>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</si>
  <si>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</si>
  <si>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</si>
  <si>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</si>
  <si>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</si>
  <si>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</si>
  <si>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</si>
  <si>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</si>
  <si>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</si>
  <si>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</si>
  <si>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</si>
  <si>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</si>
  <si>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</si>
  <si>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</si>
  <si>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</si>
  <si>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</si>
  <si>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</si>
  <si>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</si>
  <si>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</si>
  <si>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</si>
  <si>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</si>
  <si>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</si>
  <si>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</si>
  <si>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</si>
  <si>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</si>
  <si>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</si>
  <si>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</si>
  <si>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</si>
  <si>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</si>
  <si>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</si>
  <si>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</si>
  <si>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</si>
  <si>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</si>
  <si>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</si>
  <si>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</si>
  <si>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</si>
  <si>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</si>
  <si>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</si>
  <si>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</si>
  <si>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</si>
  <si>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</si>
  <si>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</si>
  <si>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</si>
  <si>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</si>
  <si>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</si>
  <si>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</si>
  <si>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</si>
  <si>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</si>
  <si>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</si>
  <si>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</si>
  <si>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</si>
  <si>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</si>
  <si>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</si>
  <si>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</si>
  <si>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</si>
  <si>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</si>
  <si>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</si>
  <si>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</si>
  <si>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</si>
  <si>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</si>
  <si>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</si>
  <si>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</si>
  <si>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</si>
  <si>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</si>
  <si>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</si>
  <si>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</si>
  <si>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</si>
  <si>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</si>
  <si>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</si>
  <si>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</si>
  <si>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</si>
  <si>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</si>
  <si>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</si>
  <si>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</si>
  <si>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</si>
  <si>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</si>
  <si>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</si>
  <si>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</si>
  <si>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</si>
  <si>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</si>
  <si>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</si>
  <si>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</si>
  <si>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</si>
  <si>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</si>
  <si>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</si>
  <si>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</si>
  <si>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</si>
  <si>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</si>
  <si>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</si>
  <si>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</si>
  <si>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</si>
  <si>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</si>
  <si>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</si>
  <si>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</si>
  <si>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</si>
  <si>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</si>
  <si>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</si>
  <si>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</si>
  <si>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</si>
  <si>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</si>
  <si>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</si>
  <si>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</si>
  <si>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</si>
  <si>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</si>
  <si>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</si>
  <si>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</si>
  <si>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</si>
  <si>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</si>
  <si>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</si>
  <si>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</si>
  <si>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</si>
  <si>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</si>
  <si>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</si>
  <si>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</si>
  <si>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</si>
  <si>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</si>
  <si>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</si>
  <si>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</si>
  <si>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</si>
  <si>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</si>
  <si>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</si>
  <si>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</si>
  <si>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</si>
  <si>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</si>
  <si>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</si>
  <si>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</si>
  <si>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</si>
  <si>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</si>
  <si>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</si>
  <si>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</si>
  <si>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</si>
  <si>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</si>
  <si>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</si>
  <si>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</si>
  <si>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</si>
  <si>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</si>
  <si>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</si>
  <si>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</si>
  <si>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</si>
  <si>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</si>
  <si>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</si>
  <si>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</si>
  <si>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</si>
  <si>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</si>
  <si>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</si>
  <si>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</si>
  <si>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</si>
  <si>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</si>
  <si>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</si>
  <si>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</si>
  <si>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</si>
  <si>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</si>
  <si>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</si>
  <si>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</si>
  <si>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</si>
  <si>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</si>
  <si>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</si>
  <si>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</si>
  <si>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</si>
  <si>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</si>
  <si>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</si>
  <si>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</si>
  <si>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</si>
  <si>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</si>
  <si>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</si>
  <si>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</si>
  <si>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</si>
  <si>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</si>
  <si>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</si>
  <si>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</si>
  <si>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</si>
  <si>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</si>
  <si>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</si>
  <si>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</si>
  <si>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</si>
  <si>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</si>
  <si>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</si>
  <si>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</si>
  <si>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</si>
  <si>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</si>
  <si>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</si>
  <si>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</si>
  <si>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</si>
  <si>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</si>
  <si>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</si>
  <si>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</si>
  <si>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</si>
  <si>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</si>
  <si>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</si>
  <si>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</si>
  <si>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</si>
  <si>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</si>
  <si>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</si>
  <si>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</si>
  <si>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</si>
  <si>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</si>
  <si>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</si>
  <si>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</si>
  <si>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</si>
  <si>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</si>
  <si>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</si>
  <si>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</si>
  <si>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</si>
  <si>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</si>
  <si>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</si>
  <si>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</si>
  <si>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</si>
  <si>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</si>
  <si>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</si>
  <si>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</si>
  <si>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</si>
  <si>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</si>
  <si>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</si>
  <si>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</si>
  <si>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</si>
  <si>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</si>
  <si>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</si>
  <si>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</si>
  <si>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</si>
  <si>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</si>
  <si>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</si>
  <si>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</si>
  <si>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</si>
  <si>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</si>
  <si>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</si>
  <si>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</si>
  <si>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</si>
  <si>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</si>
  <si>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</si>
  <si>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</si>
  <si>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</si>
  <si>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</si>
  <si>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</si>
  <si>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</si>
  <si>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</si>
  <si>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</si>
  <si>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</si>
  <si>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</si>
  <si>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</si>
  <si>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</si>
  <si>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</si>
  <si>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</si>
  <si>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</si>
  <si>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</si>
  <si>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</si>
  <si>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</si>
  <si>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</si>
  <si>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</si>
  <si>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</si>
  <si>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</si>
  <si>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</si>
  <si>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</si>
  <si>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</si>
  <si>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</si>
  <si>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</si>
  <si>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</si>
  <si>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</si>
  <si>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</si>
  <si>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</si>
  <si>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</si>
  <si>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</si>
  <si>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</si>
  <si>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</si>
  <si>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</si>
  <si>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</si>
  <si>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</si>
  <si>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</si>
  <si>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</si>
  <si>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</si>
  <si>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</si>
  <si>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</si>
  <si>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</si>
  <si>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</si>
  <si>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</si>
  <si>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</si>
  <si>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</si>
  <si>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</si>
  <si>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</si>
  <si>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</si>
  <si>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</si>
  <si>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</si>
  <si>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</si>
  <si>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</si>
  <si>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</si>
  <si>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</si>
  <si>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</si>
  <si>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</si>
  <si>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</si>
  <si>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</si>
  <si>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</si>
  <si>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</si>
  <si>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</si>
  <si>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</si>
  <si>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</si>
  <si>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</si>
  <si>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</si>
  <si>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</si>
  <si>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</si>
  <si>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</si>
  <si>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</si>
  <si>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</si>
  <si>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</si>
  <si>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</si>
  <si>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</si>
  <si>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</si>
  <si>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</si>
  <si>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</si>
  <si>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</si>
  <si>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</si>
  <si>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</si>
  <si>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</si>
  <si>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</si>
  <si>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</si>
  <si>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</si>
  <si>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</si>
  <si>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</si>
  <si>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</si>
  <si>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</si>
  <si>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</si>
  <si>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</si>
  <si>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</si>
  <si>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</si>
  <si>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</si>
  <si>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</si>
  <si>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</si>
  <si>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</si>
  <si>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</si>
  <si>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</si>
  <si>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</si>
  <si>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</si>
  <si>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</si>
  <si>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</si>
  <si>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</si>
  <si>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</si>
  <si>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</si>
  <si>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</si>
  <si>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</si>
  <si>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</si>
  <si>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</si>
  <si>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</si>
  <si>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</si>
  <si>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</si>
  <si>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</si>
  <si>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</si>
  <si>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</si>
  <si>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</si>
  <si>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</si>
  <si>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</si>
  <si>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</si>
  <si>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</si>
  <si>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</si>
  <si>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</si>
  <si>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</si>
  <si>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</si>
  <si>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</si>
  <si>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</si>
  <si>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</si>
  <si>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</si>
  <si>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</si>
  <si>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</si>
  <si>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</si>
  <si>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</si>
  <si>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</si>
  <si>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</si>
  <si>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</si>
  <si>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</si>
  <si>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</si>
  <si>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</si>
  <si>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</si>
  <si>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</si>
  <si>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</si>
  <si>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</si>
  <si>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</si>
  <si>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</si>
  <si>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</si>
  <si>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</si>
  <si>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</si>
  <si>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</si>
  <si>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</si>
  <si>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</si>
  <si>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</si>
  <si>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</si>
  <si>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</si>
  <si>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</si>
  <si>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</si>
  <si>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</si>
  <si>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</si>
  <si>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</si>
  <si>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</si>
  <si>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</si>
  <si>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</si>
  <si>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</si>
  <si>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</si>
  <si>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</si>
  <si>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</si>
  <si>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</si>
  <si>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</si>
  <si>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</si>
  <si>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</si>
  <si>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</si>
  <si>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</si>
  <si>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</si>
  <si>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</si>
  <si>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</si>
  <si>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</si>
  <si>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</si>
  <si>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</si>
  <si>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</si>
  <si>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</si>
  <si>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</si>
  <si>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</si>
  <si>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</si>
  <si>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</si>
  <si>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</si>
  <si>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</si>
  <si>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</si>
  <si>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</si>
  <si>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</si>
  <si>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</si>
  <si>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</si>
  <si>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</si>
  <si>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</si>
  <si>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</si>
  <si>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</si>
  <si>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</si>
  <si>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</si>
  <si>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</si>
  <si>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</si>
  <si>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</si>
  <si>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</si>
  <si>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</si>
  <si>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</si>
  <si>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</si>
  <si>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</si>
  <si>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</si>
  <si>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</si>
  <si>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</si>
  <si>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</si>
  <si>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</si>
  <si>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</si>
  <si>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</si>
  <si>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</si>
  <si>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</si>
  <si>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</si>
  <si>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</si>
  <si>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</si>
  <si>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</si>
  <si>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</si>
  <si>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</si>
  <si>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</si>
  <si>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</si>
  <si>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</si>
  <si>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</si>
  <si>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</si>
  <si>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</si>
  <si>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</si>
  <si>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</si>
  <si>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</si>
  <si>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</si>
  <si>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</si>
  <si>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</si>
  <si>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</si>
  <si>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</si>
  <si>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</si>
  <si>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</si>
  <si>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</si>
  <si>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</si>
  <si>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</si>
  <si>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</si>
  <si>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</si>
  <si>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</si>
  <si>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</si>
  <si>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</si>
  <si>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</si>
  <si>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</si>
  <si>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</si>
  <si>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</si>
  <si>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</si>
  <si>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</si>
  <si>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</si>
  <si>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</si>
  <si>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</si>
  <si>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</si>
  <si>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</si>
  <si>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</si>
  <si>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</si>
  <si>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</si>
  <si>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</si>
  <si>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</si>
  <si>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</si>
  <si>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</si>
  <si>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</si>
  <si>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</si>
  <si>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</si>
  <si>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</si>
  <si>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</si>
  <si>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</si>
  <si>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</si>
  <si>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</si>
  <si>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</si>
  <si>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</si>
  <si>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</si>
  <si>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</si>
  <si>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</si>
  <si>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</si>
  <si>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</si>
  <si>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</si>
  <si>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</si>
  <si>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</si>
  <si>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</si>
  <si>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</si>
  <si>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</si>
  <si>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</si>
  <si>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</si>
  <si>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</si>
  <si>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</si>
  <si>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</si>
  <si>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</si>
  <si>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</si>
  <si>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</si>
  <si>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</si>
  <si>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</si>
  <si>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</si>
  <si>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</si>
  <si>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</si>
  <si>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</si>
  <si>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</si>
  <si>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</si>
  <si>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</si>
  <si>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</si>
  <si>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</si>
  <si>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</si>
  <si>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</si>
  <si>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</si>
  <si>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</si>
  <si>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</si>
  <si>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</si>
  <si>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</si>
  <si>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</si>
  <si>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</si>
  <si>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</si>
  <si>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</si>
  <si>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</si>
  <si>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</si>
  <si>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</si>
  <si>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</si>
  <si>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</si>
  <si>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</si>
  <si>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</si>
  <si>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</si>
  <si>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</si>
  <si>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</si>
  <si>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</si>
  <si>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</si>
  <si>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</si>
  <si>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</si>
  <si>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</si>
  <si>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</si>
  <si>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</si>
  <si>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</si>
  <si>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</si>
  <si>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</si>
  <si>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</si>
  <si>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</si>
  <si>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</si>
  <si>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</si>
  <si>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</si>
  <si>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</si>
  <si>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</si>
  <si>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</si>
  <si>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</si>
  <si>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</si>
  <si>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</si>
  <si>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</si>
  <si>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</si>
  <si>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</si>
  <si>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</si>
  <si>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</si>
  <si>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</si>
  <si>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</si>
  <si>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</si>
  <si>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</si>
  <si>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</si>
  <si>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</si>
  <si>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</si>
  <si>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</si>
  <si>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</si>
  <si>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</si>
  <si>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</si>
  <si>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</si>
  <si>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</si>
  <si>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</si>
  <si>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</si>
  <si>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</si>
  <si>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</si>
  <si>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</si>
  <si>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</si>
  <si>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</si>
  <si>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</si>
  <si>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</si>
  <si>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</si>
  <si>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</si>
  <si>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</si>
  <si>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</si>
  <si>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</si>
  <si>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</si>
  <si>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</si>
  <si>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</si>
  <si>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</si>
  <si>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</si>
  <si>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</si>
  <si>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</si>
  <si>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</si>
  <si>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</si>
  <si>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</si>
  <si>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</si>
  <si>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</si>
  <si>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</si>
  <si>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</si>
  <si>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</si>
  <si>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</si>
  <si>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</si>
  <si>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</si>
  <si>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</si>
  <si>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</si>
  <si>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</si>
  <si>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</si>
  <si>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</si>
  <si>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</si>
  <si>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</si>
  <si>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</si>
  <si>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</si>
  <si>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</si>
  <si>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</si>
  <si>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</si>
  <si>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</si>
  <si>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</si>
  <si>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</si>
  <si>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</si>
  <si>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</si>
  <si>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</si>
  <si>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</si>
  <si>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</si>
  <si>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</si>
  <si>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</si>
  <si>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</si>
  <si>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</si>
  <si>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</si>
  <si>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</si>
  <si>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</si>
  <si>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</si>
  <si>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</si>
  <si>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</si>
  <si>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</si>
  <si>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</si>
  <si>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</si>
  <si>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</si>
  <si>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</si>
  <si>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</si>
  <si>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</si>
  <si>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</si>
  <si>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</si>
  <si>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</si>
  <si>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</si>
  <si>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</si>
  <si>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</si>
  <si>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</si>
  <si>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</si>
  <si>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</si>
  <si>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</si>
  <si>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</si>
  <si>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</si>
  <si>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</si>
  <si>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</si>
  <si>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</si>
  <si>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</si>
  <si>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</si>
  <si>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</si>
  <si>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</si>
  <si>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</si>
  <si>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</si>
  <si>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</si>
  <si>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</si>
  <si>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</si>
  <si>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</si>
  <si>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</si>
  <si>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</si>
  <si>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</si>
  <si>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</si>
  <si>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</si>
  <si>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</si>
  <si>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</si>
  <si>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</si>
  <si>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</si>
  <si>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</si>
  <si>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</si>
  <si>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</si>
  <si>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</si>
  <si>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</si>
  <si>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</si>
  <si>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</si>
  <si>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</si>
  <si>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</si>
  <si>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</si>
  <si>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</si>
  <si>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</si>
  <si>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</si>
  <si>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</si>
  <si>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</si>
  <si>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</si>
  <si>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</si>
  <si>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</si>
  <si>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</si>
  <si>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</si>
  <si>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</si>
  <si>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</si>
  <si>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</si>
  <si>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</si>
  <si>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</si>
  <si>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</si>
  <si>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</si>
  <si>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</si>
  <si>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</si>
  <si>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</si>
  <si>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</si>
  <si>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</si>
  <si>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</si>
  <si>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</si>
  <si>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</si>
  <si>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</si>
  <si>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</si>
  <si>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</si>
  <si>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</si>
  <si>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</si>
  <si>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</si>
  <si>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</si>
  <si>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</si>
  <si>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</si>
  <si>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</si>
  <si>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</si>
  <si>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</si>
  <si>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</si>
  <si>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</si>
  <si>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</si>
  <si>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</si>
  <si>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</si>
  <si>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</si>
  <si>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</si>
  <si>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</si>
  <si>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</si>
  <si>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</si>
  <si>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</si>
  <si>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</si>
  <si>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</si>
  <si>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</si>
  <si>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</si>
  <si>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</si>
  <si>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</si>
  <si>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</si>
  <si>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</si>
  <si>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</si>
  <si>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</si>
  <si>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</si>
  <si>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</si>
  <si>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</si>
  <si>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</si>
  <si>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</si>
  <si>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</si>
  <si>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</si>
  <si>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</si>
  <si>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</si>
  <si>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</si>
  <si>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</si>
  <si>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</si>
  <si>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</si>
  <si>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</si>
  <si>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</si>
  <si>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</si>
  <si>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</si>
  <si>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</si>
  <si>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</si>
  <si>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</si>
  <si>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</si>
  <si>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</si>
  <si>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</si>
  <si>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</si>
  <si>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</si>
  <si>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</si>
  <si>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</si>
  <si>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</si>
  <si>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</si>
  <si>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</si>
  <si>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</si>
  <si>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</si>
  <si>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</si>
  <si>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</si>
  <si>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</si>
  <si>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</si>
  <si>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</si>
  <si>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</si>
  <si>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</si>
  <si>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</si>
  <si>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</si>
  <si>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</si>
  <si>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</si>
  <si>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</si>
  <si>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</si>
  <si>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</si>
  <si>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</si>
  <si>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</si>
  <si>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</si>
  <si>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</si>
  <si>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</si>
  <si>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</si>
  <si>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</si>
  <si>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</si>
  <si>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</si>
  <si>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</si>
  <si>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</si>
  <si>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</si>
  <si>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</si>
  <si>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</si>
  <si>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</si>
  <si>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</si>
  <si>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</si>
  <si>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</si>
  <si>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</si>
  <si>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</si>
  <si>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</si>
  <si>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</si>
  <si>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</si>
  <si>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</si>
  <si>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</si>
  <si>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</si>
  <si>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</si>
  <si>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</si>
  <si>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</si>
  <si>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</si>
  <si>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</si>
  <si>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</si>
  <si>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</si>
  <si>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</si>
  <si>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</si>
  <si>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</si>
  <si>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</si>
  <si>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</si>
  <si>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</si>
  <si>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</si>
  <si>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</si>
  <si>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</si>
  <si>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</si>
  <si>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</si>
  <si>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</si>
  <si>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</si>
  <si>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</si>
  <si>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</si>
  <si>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</si>
  <si>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</si>
  <si>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</si>
  <si>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</si>
  <si>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</si>
  <si>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</si>
  <si>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</si>
  <si>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</si>
  <si>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</si>
  <si>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</si>
  <si>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</si>
  <si>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</si>
  <si>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</si>
  <si>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</si>
  <si>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</si>
  <si>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</si>
  <si>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</si>
  <si>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</si>
  <si>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</si>
  <si>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</si>
  <si>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</si>
  <si>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</si>
  <si>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</si>
  <si>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</si>
  <si>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</si>
  <si>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</si>
  <si>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</si>
  <si>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</si>
  <si>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</si>
  <si>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</si>
  <si>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</si>
  <si>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</si>
  <si>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</si>
  <si>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</si>
  <si>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</si>
  <si>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</si>
  <si>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</si>
  <si>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</si>
  <si>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</si>
  <si>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</si>
  <si>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</si>
  <si>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</si>
  <si>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</si>
  <si>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</si>
  <si>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</si>
  <si>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</si>
  <si>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</si>
  <si>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</si>
  <si>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</si>
  <si>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</si>
  <si>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</si>
  <si>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</si>
  <si>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</si>
  <si>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</si>
  <si>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</si>
  <si>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</si>
  <si>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</si>
  <si>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</si>
  <si>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</si>
  <si>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</si>
  <si>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</si>
  <si>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</si>
  <si>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</si>
  <si>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</si>
  <si>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</si>
  <si>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</si>
  <si>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</si>
  <si>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</si>
  <si>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</si>
  <si>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</si>
  <si>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</si>
  <si>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</si>
  <si>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</si>
  <si>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</si>
  <si>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</si>
  <si>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</si>
  <si>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</si>
  <si>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</si>
  <si>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</si>
  <si>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</si>
  <si>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</si>
  <si>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</si>
  <si>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</si>
  <si>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</si>
  <si>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</si>
  <si>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</si>
  <si>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</si>
  <si>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</si>
  <si>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</si>
  <si>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</si>
  <si>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</si>
  <si>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</si>
  <si>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</si>
  <si>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</si>
  <si>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</si>
  <si>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</si>
  <si>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</si>
  <si>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</si>
  <si>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</si>
  <si>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</si>
  <si>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</si>
  <si>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</si>
  <si>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</si>
  <si>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</si>
  <si>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</si>
  <si>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</si>
  <si>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</si>
  <si>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</si>
  <si>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</si>
  <si>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</si>
  <si>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</si>
  <si>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</si>
  <si>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</si>
  <si>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</si>
  <si>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</si>
  <si>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</si>
  <si>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</si>
  <si>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</si>
  <si>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</si>
  <si>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</si>
  <si>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</si>
  <si>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</si>
  <si>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</si>
  <si>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</si>
  <si>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</si>
  <si>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</si>
  <si>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</si>
  <si>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</si>
  <si>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</si>
  <si>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</si>
  <si>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</si>
  <si>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</si>
  <si>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</si>
  <si>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</si>
  <si>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</si>
  <si>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</si>
  <si>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</si>
  <si>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</si>
  <si>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</si>
  <si>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</si>
  <si>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</si>
  <si>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</si>
  <si>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</si>
  <si>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</si>
  <si>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</si>
  <si>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</si>
  <si>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</si>
  <si>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</si>
  <si>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</si>
  <si>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</si>
  <si>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</si>
  <si>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</si>
  <si>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</si>
  <si>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</si>
  <si>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</si>
  <si>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</si>
  <si>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</si>
  <si>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</si>
  <si>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</si>
  <si>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</si>
  <si>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</si>
  <si>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</si>
  <si>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</si>
  <si>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</si>
  <si>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</si>
  <si>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</si>
  <si>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</si>
  <si>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</si>
  <si>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</si>
  <si>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</si>
  <si>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</si>
  <si>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</si>
  <si>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</si>
  <si>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</si>
  <si>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</si>
  <si>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</si>
  <si>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</si>
  <si>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</si>
  <si>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</si>
  <si>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</si>
  <si>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</si>
  <si>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</si>
  <si>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</si>
  <si>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</si>
  <si>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</si>
  <si>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</si>
  <si>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</si>
  <si>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</si>
  <si>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</si>
  <si>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</si>
  <si>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</si>
  <si>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</si>
  <si>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</si>
  <si>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</si>
  <si>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</si>
  <si>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</si>
  <si>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</si>
  <si>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</si>
  <si>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</si>
  <si>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</si>
  <si>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</si>
  <si>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</si>
  <si>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</si>
  <si>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</si>
  <si>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</si>
  <si>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</si>
  <si>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</si>
  <si>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</si>
  <si>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</si>
  <si>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</si>
  <si>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</si>
  <si>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</si>
  <si>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</si>
  <si>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</si>
  <si>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</si>
  <si>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</si>
  <si>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</si>
  <si>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</si>
  <si>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</si>
  <si>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</si>
  <si>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</si>
  <si>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</si>
  <si>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</si>
  <si>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</si>
  <si>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</si>
  <si>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</si>
  <si>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</si>
  <si>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</si>
  <si>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</si>
  <si>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</si>
  <si>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</si>
  <si>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</si>
  <si>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</si>
  <si>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</si>
  <si>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</si>
  <si>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</si>
  <si>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</si>
  <si>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</si>
  <si>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</si>
  <si>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</si>
  <si>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</si>
  <si>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</si>
  <si>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</si>
  <si>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</si>
  <si>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</si>
  <si>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</si>
  <si>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</si>
  <si>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</si>
  <si>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</si>
  <si>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</si>
  <si>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</si>
  <si>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</si>
  <si>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</si>
  <si>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</si>
  <si>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</si>
  <si>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</si>
  <si>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</si>
  <si>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</si>
  <si>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</si>
  <si>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</si>
  <si>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</si>
  <si>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</si>
  <si>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</si>
  <si>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</si>
  <si>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</si>
  <si>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</si>
  <si>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</si>
  <si>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</si>
  <si>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</si>
  <si>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</si>
  <si>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</si>
  <si>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</si>
  <si>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</si>
  <si>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</si>
  <si>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</si>
  <si>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</si>
  <si>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</si>
  <si>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</si>
  <si>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</si>
  <si>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</si>
  <si>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</si>
  <si>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</si>
  <si>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</si>
  <si>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</si>
  <si>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</si>
  <si>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</si>
  <si>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</si>
  <si>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</si>
  <si>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</si>
  <si>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</si>
  <si>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</si>
  <si>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</si>
  <si>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</si>
  <si>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</si>
  <si>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</si>
  <si>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</si>
  <si>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</si>
  <si>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</si>
  <si>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</si>
  <si>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</si>
  <si>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</si>
  <si>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</si>
  <si>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</si>
  <si>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</si>
  <si>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</si>
  <si>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</si>
  <si>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</si>
  <si>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</si>
  <si>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</si>
  <si>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</si>
  <si>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</si>
  <si>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</si>
  <si>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</si>
  <si>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</si>
  <si>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</si>
  <si>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</si>
  <si>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</si>
  <si>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</si>
  <si>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</si>
  <si>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</si>
  <si>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</si>
  <si>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</si>
  <si>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</si>
  <si>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</si>
  <si>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</si>
  <si>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</si>
  <si>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</si>
  <si>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</si>
  <si>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</si>
  <si>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</si>
  <si>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</si>
  <si>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</si>
  <si>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</si>
  <si>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</si>
  <si>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</si>
  <si>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</si>
  <si>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</si>
  <si>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</si>
  <si>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</si>
  <si>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</si>
  <si>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</si>
  <si>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</si>
  <si>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</si>
  <si>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</si>
  <si>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</si>
  <si>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</si>
  <si>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</si>
  <si>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</si>
  <si>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</si>
  <si>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</si>
  <si>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</si>
  <si>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</si>
  <si>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</si>
  <si>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</si>
  <si>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</si>
  <si>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</si>
  <si>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</si>
  <si>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</si>
  <si>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</si>
  <si>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</si>
  <si>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</si>
  <si>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</si>
  <si>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</si>
  <si>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</si>
  <si>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</si>
  <si>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</si>
  <si>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</si>
  <si>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</si>
  <si>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</si>
  <si>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</si>
  <si>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</si>
  <si>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</si>
  <si>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</si>
  <si>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</si>
  <si>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</si>
  <si>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</si>
  <si>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</si>
  <si>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</si>
  <si>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</si>
  <si>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</si>
  <si>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</si>
  <si>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</si>
  <si>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</si>
  <si>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</si>
  <si>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</si>
  <si>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</si>
  <si>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</si>
  <si>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</si>
  <si>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</si>
  <si>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</si>
  <si>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</si>
  <si>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</si>
  <si>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</si>
  <si>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</si>
  <si>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</si>
  <si>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</si>
  <si>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</si>
  <si>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</si>
  <si>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</si>
  <si>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</si>
  <si>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</si>
  <si>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</si>
  <si>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</si>
  <si>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</si>
  <si>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</si>
  <si>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</si>
  <si>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</si>
  <si>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</si>
  <si>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</si>
  <si>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</si>
  <si>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</si>
  <si>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</si>
  <si>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</si>
  <si>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</si>
  <si>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</si>
  <si>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</si>
  <si>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</si>
  <si>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</si>
  <si>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</si>
  <si>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</si>
  <si>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</si>
  <si>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</si>
  <si>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</si>
  <si>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</si>
  <si>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</si>
  <si>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</si>
  <si>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</si>
  <si>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</si>
  <si>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</si>
  <si>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</si>
  <si>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</si>
  <si>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</si>
  <si>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</si>
  <si>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</si>
  <si>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</si>
  <si>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</si>
  <si>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</si>
  <si>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</si>
  <si>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</si>
  <si>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</si>
  <si>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</si>
  <si>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</si>
  <si>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</si>
  <si>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</si>
  <si>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</si>
  <si>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</si>
  <si>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</si>
  <si>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</si>
  <si>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</si>
  <si>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</si>
  <si>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</si>
  <si>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</si>
  <si>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</si>
  <si>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</si>
  <si>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</si>
  <si>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</si>
  <si>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</si>
  <si>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</si>
  <si>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</si>
  <si>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</si>
  <si>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</si>
  <si>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</si>
  <si>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</si>
  <si>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</si>
  <si>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</si>
  <si>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</si>
  <si>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</si>
  <si>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</si>
  <si>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</si>
  <si>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</si>
  <si>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</si>
  <si>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</si>
  <si>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</si>
  <si>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</si>
  <si>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</si>
  <si>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</si>
  <si>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</si>
  <si>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</si>
  <si>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</si>
  <si>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</si>
  <si>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</si>
  <si>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</si>
  <si>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</si>
  <si>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</si>
  <si>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</si>
  <si>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</si>
  <si>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</si>
  <si>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</si>
  <si>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</si>
  <si>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</si>
  <si>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</si>
  <si>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</si>
  <si>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</si>
  <si>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</si>
  <si>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</si>
  <si>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</si>
  <si>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</si>
  <si>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</si>
  <si>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</si>
  <si>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</si>
  <si>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</si>
  <si>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</si>
  <si>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</si>
  <si>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</si>
  <si>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</si>
  <si>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</si>
  <si>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</si>
  <si>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</si>
  <si>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</si>
  <si>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</si>
  <si>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</si>
  <si>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</si>
  <si>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</si>
  <si>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</si>
  <si>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</si>
  <si>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</si>
  <si>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</si>
  <si>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</si>
  <si>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</si>
  <si>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</si>
  <si>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</si>
  <si>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</si>
  <si>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</si>
  <si>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</si>
  <si>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</si>
  <si>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</si>
  <si>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</si>
  <si>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</si>
  <si>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</si>
  <si>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</si>
  <si>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</si>
  <si>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</si>
  <si>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</si>
  <si>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</si>
  <si>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</si>
  <si>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</si>
  <si>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</si>
  <si>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</si>
  <si>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</si>
  <si>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</si>
  <si>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</si>
  <si>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</si>
  <si>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</si>
  <si>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</si>
  <si>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</si>
  <si>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</si>
  <si>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</si>
  <si>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</si>
  <si>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</si>
  <si>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</si>
  <si>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</si>
  <si>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</si>
  <si>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</si>
  <si>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</si>
  <si>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</si>
  <si>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</si>
  <si>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</si>
  <si>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</si>
  <si>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</si>
  <si>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</si>
  <si>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</si>
  <si>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</si>
  <si>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</si>
  <si>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</si>
  <si>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</si>
  <si>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</si>
  <si>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</si>
  <si>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</si>
  <si>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</si>
  <si>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</si>
  <si>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</si>
  <si>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</si>
  <si>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</si>
  <si>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</si>
  <si>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</si>
  <si>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</si>
  <si>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</si>
  <si>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</si>
  <si>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</si>
  <si>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</si>
  <si>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</si>
  <si>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</si>
  <si>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</si>
  <si>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</si>
  <si>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</si>
  <si>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</si>
  <si>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</si>
  <si>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</si>
  <si>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</si>
  <si>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</si>
  <si>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</si>
  <si>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</si>
  <si>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</si>
  <si>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</si>
  <si>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</si>
  <si>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</si>
  <si>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</si>
  <si>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</si>
  <si>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</si>
  <si>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</si>
  <si>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</si>
  <si>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</si>
  <si>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</si>
  <si>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</si>
  <si>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</si>
  <si>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</si>
  <si>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</si>
  <si>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</si>
  <si>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</si>
  <si>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</si>
  <si>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</si>
  <si>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</si>
  <si>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</si>
  <si>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</si>
  <si>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</si>
  <si>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</si>
  <si>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</si>
  <si>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</si>
  <si>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</si>
  <si>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</si>
  <si>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</si>
  <si>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</si>
  <si>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</si>
  <si>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</si>
  <si>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</si>
  <si>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</si>
  <si>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</si>
  <si>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</si>
  <si>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</si>
  <si>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</si>
  <si>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</si>
  <si>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</si>
  <si>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</si>
  <si>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</si>
  <si>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</si>
  <si>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</si>
  <si>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</si>
  <si>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</si>
  <si>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</si>
  <si>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</si>
  <si>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</si>
  <si>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</si>
  <si>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</si>
  <si>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</si>
  <si>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</si>
  <si>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</si>
  <si>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</si>
  <si>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</si>
  <si>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</si>
  <si>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</si>
  <si>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</si>
  <si>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</si>
  <si>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</si>
  <si>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</si>
  <si>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</si>
  <si>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</si>
  <si>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</si>
  <si>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</si>
  <si>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</si>
  <si>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</si>
  <si>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</si>
  <si>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</si>
  <si>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</si>
  <si>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</si>
  <si>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</si>
  <si>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</si>
  <si>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</si>
  <si>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</si>
  <si>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</si>
  <si>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</si>
  <si>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</si>
  <si>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</si>
  <si>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</si>
  <si>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</si>
  <si>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</si>
  <si>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</si>
  <si>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</si>
  <si>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</si>
  <si>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</si>
  <si>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</si>
  <si>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</si>
  <si>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</si>
  <si>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</si>
  <si>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</si>
  <si>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</si>
  <si>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</si>
  <si>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</si>
  <si>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</si>
  <si>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</si>
  <si>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</si>
  <si>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</si>
  <si>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</si>
  <si>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</si>
  <si>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</si>
  <si>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</si>
  <si>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</si>
  <si>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</si>
  <si>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</si>
  <si>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</si>
  <si>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</si>
  <si>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</si>
  <si>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</si>
  <si>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</si>
  <si>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</si>
  <si>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</si>
  <si>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</si>
  <si>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</si>
  <si>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</si>
  <si>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</si>
  <si>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</si>
  <si>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</si>
  <si>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</si>
  <si>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</si>
  <si>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</si>
  <si>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</si>
  <si>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</si>
  <si>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</si>
  <si>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</si>
  <si>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</si>
  <si>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</si>
  <si>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</si>
  <si>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</si>
  <si>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</si>
  <si>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</si>
  <si>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</si>
  <si>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</si>
  <si>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</si>
  <si>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</si>
  <si>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</si>
  <si>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</si>
  <si>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</si>
  <si>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</si>
  <si>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</si>
  <si>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</si>
  <si>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</si>
  <si>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</si>
  <si>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</si>
  <si>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</si>
  <si>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</si>
  <si>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</si>
  <si>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</si>
  <si>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</si>
  <si>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</si>
  <si>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</si>
  <si>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</si>
  <si>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</si>
  <si>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</si>
  <si>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</si>
  <si>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</si>
  <si>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</si>
  <si>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</si>
  <si>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</si>
  <si>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</si>
  <si>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</si>
  <si>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</si>
  <si>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</si>
  <si>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</si>
  <si>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</si>
  <si>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</si>
  <si>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</si>
  <si>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</si>
  <si>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</si>
  <si>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</si>
  <si>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</si>
  <si>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</si>
  <si>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</si>
  <si>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</si>
  <si>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</si>
  <si>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</si>
  <si>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</si>
  <si>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</si>
  <si>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</si>
  <si>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</si>
  <si>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</si>
  <si>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</si>
  <si>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</si>
  <si>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</si>
  <si>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</si>
  <si>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</si>
  <si>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</si>
  <si>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</si>
  <si>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</si>
  <si>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</si>
  <si>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</si>
  <si>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</si>
  <si>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</si>
  <si>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</si>
  <si>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</si>
  <si>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</si>
  <si>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</si>
  <si>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</si>
  <si>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</si>
  <si>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</si>
  <si>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</si>
  <si>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</si>
  <si>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</si>
  <si>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</si>
  <si>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</si>
  <si>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</si>
  <si>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</si>
  <si>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</si>
  <si>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</si>
  <si>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</si>
  <si>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</si>
  <si>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</si>
  <si>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</si>
  <si>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</si>
  <si>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</si>
  <si>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</si>
  <si>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</si>
  <si>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</si>
  <si>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</si>
  <si>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</si>
  <si>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</si>
  <si>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</si>
  <si>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</si>
  <si>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</si>
  <si>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</si>
  <si>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</si>
  <si>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</si>
  <si>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</si>
  <si>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</si>
  <si>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</si>
  <si>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</si>
  <si>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</si>
  <si>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</si>
  <si>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</si>
  <si>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</si>
  <si>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</si>
  <si>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</si>
  <si>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</si>
  <si>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</si>
  <si>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</si>
  <si>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</si>
  <si>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</si>
  <si>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</si>
  <si>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</si>
  <si>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</si>
  <si>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</si>
  <si>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</si>
  <si>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</si>
  <si>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</si>
  <si>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</si>
  <si>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</si>
  <si>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</si>
  <si>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</si>
  <si>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</si>
  <si>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</si>
  <si>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</si>
  <si>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</si>
  <si>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</si>
  <si>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</si>
  <si>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</si>
  <si>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</si>
  <si>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</si>
  <si>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</si>
  <si>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</si>
  <si>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</si>
  <si>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</si>
  <si>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</si>
  <si>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</si>
  <si>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</si>
  <si>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</si>
  <si>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</si>
  <si>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</si>
  <si>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</si>
  <si>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</si>
  <si>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</si>
  <si>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</si>
  <si>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</si>
  <si>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</si>
  <si>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</si>
  <si>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</si>
  <si>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</si>
  <si>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</si>
  <si>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</si>
  <si>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</si>
  <si>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</si>
  <si>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</si>
  <si>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</si>
  <si>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</si>
  <si>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</si>
  <si>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</si>
  <si>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</si>
  <si>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</si>
  <si>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</si>
  <si>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</si>
  <si>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</si>
  <si>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</si>
  <si>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</si>
  <si>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</si>
  <si>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</si>
  <si>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</si>
  <si>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</si>
  <si>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</si>
  <si>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</si>
  <si>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</si>
  <si>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</si>
  <si>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</si>
  <si>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</si>
  <si>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</si>
  <si>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</si>
  <si>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</si>
  <si>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</si>
  <si>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</si>
  <si>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</si>
  <si>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</si>
  <si>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</si>
  <si>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</si>
  <si>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</si>
  <si>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</si>
  <si>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</si>
  <si>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</si>
  <si>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</si>
  <si>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</si>
  <si>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</si>
  <si>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</si>
  <si>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</si>
  <si>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</si>
  <si>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</si>
  <si>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</si>
  <si>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</si>
  <si>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</si>
  <si>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</si>
  <si>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</si>
  <si>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</si>
  <si>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</si>
  <si>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</si>
  <si>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</si>
  <si>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</si>
  <si>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</si>
  <si>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</si>
  <si>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</si>
  <si>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</si>
  <si>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</si>
  <si>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</si>
  <si>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</si>
  <si>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</si>
  <si>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</si>
  <si>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</si>
  <si>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</si>
  <si>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</si>
  <si>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</si>
  <si>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</si>
  <si>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</si>
  <si>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</si>
  <si>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</si>
  <si>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</si>
  <si>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</si>
  <si>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</si>
  <si>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</si>
  <si>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</si>
  <si>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</si>
  <si>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</si>
  <si>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</si>
  <si>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</si>
  <si>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</si>
  <si>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</si>
  <si>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</si>
  <si>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</si>
  <si>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</si>
  <si>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</si>
  <si>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</si>
  <si>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</si>
  <si>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</si>
  <si>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</si>
  <si>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</si>
  <si>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</si>
  <si>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</si>
  <si>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</si>
  <si>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</si>
  <si>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</si>
  <si>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</si>
  <si>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</si>
  <si>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</si>
  <si>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</si>
  <si>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</si>
  <si>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</si>
  <si>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</si>
  <si>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</si>
  <si>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</si>
  <si>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</si>
  <si>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</si>
  <si>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</si>
  <si>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</si>
  <si>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</si>
  <si>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</si>
  <si>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</si>
  <si>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</si>
  <si>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</si>
  <si>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</si>
  <si>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</si>
  <si>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</si>
  <si>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</si>
  <si>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</si>
  <si>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</si>
  <si>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</si>
  <si>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</si>
  <si>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</si>
  <si>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</si>
  <si>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</si>
  <si>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</si>
  <si>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</si>
  <si>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</si>
  <si>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</si>
  <si>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</si>
  <si>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</si>
  <si>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</si>
  <si>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</si>
  <si>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</si>
  <si>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</si>
  <si>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</si>
  <si>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</si>
  <si>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</si>
  <si>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</si>
  <si>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</si>
  <si>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</si>
  <si>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</si>
  <si>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</si>
  <si>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</si>
  <si>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</si>
  <si>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</si>
  <si>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</si>
  <si>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</si>
  <si>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</si>
  <si>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</si>
  <si>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</si>
  <si>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</si>
  <si>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</si>
  <si>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</si>
  <si>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</si>
  <si>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</si>
  <si>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</si>
  <si>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</si>
  <si>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</si>
  <si>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</si>
  <si>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</si>
  <si>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</si>
  <si>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</si>
  <si>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</si>
  <si>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</si>
  <si>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</si>
  <si>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</si>
  <si>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</si>
  <si>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</si>
  <si>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</si>
  <si>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</si>
  <si>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</si>
  <si>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</si>
  <si>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</si>
  <si>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</si>
  <si>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</si>
  <si>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</si>
  <si>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</si>
  <si>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</si>
  <si>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</si>
  <si>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</si>
  <si>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</si>
  <si>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</si>
  <si>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</si>
  <si>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</si>
  <si>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</si>
  <si>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</si>
  <si>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</si>
  <si>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</si>
  <si>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</si>
  <si>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</si>
  <si>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</si>
  <si>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</si>
  <si>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</si>
  <si>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</si>
  <si>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</si>
  <si>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</si>
  <si>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</si>
  <si>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</si>
  <si>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</si>
  <si>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</si>
  <si>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</si>
  <si>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</si>
  <si>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</si>
  <si>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</si>
  <si>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</si>
  <si>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</si>
  <si>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</si>
  <si>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</si>
  <si>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</si>
  <si>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</si>
  <si>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</si>
  <si>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</si>
  <si>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</si>
  <si>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</si>
  <si>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</si>
  <si>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</si>
  <si>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</si>
  <si>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</si>
  <si>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</si>
  <si>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</si>
  <si>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</si>
  <si>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</si>
  <si>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</si>
  <si>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</si>
  <si>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</si>
  <si>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</si>
  <si>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</si>
  <si>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</si>
  <si>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</si>
  <si>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</si>
  <si>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</si>
  <si>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</si>
  <si>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</si>
  <si>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</si>
  <si>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</si>
  <si>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</si>
  <si>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</si>
  <si>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</si>
  <si>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</si>
  <si>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</si>
  <si>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</si>
  <si>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</si>
  <si>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</si>
  <si>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</si>
  <si>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</si>
  <si>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</si>
  <si>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</si>
  <si>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</si>
  <si>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</si>
  <si>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</si>
  <si>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</si>
  <si>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</si>
  <si>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</si>
  <si>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</si>
  <si>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</si>
  <si>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</si>
  <si>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</si>
  <si>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</si>
  <si>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</si>
  <si>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</si>
  <si>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</si>
  <si>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</si>
  <si>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</si>
  <si>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</si>
  <si>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</si>
  <si>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</si>
  <si>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</si>
  <si>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</si>
  <si>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</si>
  <si>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</si>
  <si>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</si>
  <si>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</si>
  <si>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</si>
  <si>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</si>
  <si>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</si>
  <si>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</si>
  <si>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</si>
  <si>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</si>
  <si>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</si>
  <si>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</si>
  <si>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</si>
  <si>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</si>
  <si>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</si>
  <si>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</si>
  <si>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</si>
  <si>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</si>
  <si>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</si>
  <si>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</si>
  <si>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</si>
  <si>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</si>
  <si>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</si>
  <si>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</si>
  <si>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</si>
  <si>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</si>
  <si>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</si>
  <si>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</si>
  <si>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</si>
  <si>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</si>
  <si>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</si>
  <si>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</si>
  <si>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</si>
  <si>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</si>
  <si>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</si>
  <si>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</si>
  <si>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</si>
  <si>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</si>
  <si>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</si>
  <si>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</si>
  <si>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</si>
  <si>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</si>
  <si>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</si>
  <si>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</si>
  <si>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</si>
  <si>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</si>
  <si>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</si>
  <si>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</si>
  <si>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</si>
  <si>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</si>
  <si>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</si>
  <si>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</si>
  <si>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</si>
  <si>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</si>
  <si>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</si>
  <si>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</si>
  <si>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</si>
  <si>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</si>
  <si>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</si>
  <si>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</si>
  <si>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</si>
  <si>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</si>
  <si>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</si>
  <si>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</si>
  <si>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</si>
  <si>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</si>
  <si>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</si>
  <si>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</si>
  <si>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</si>
  <si>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</si>
  <si>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</si>
  <si>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</si>
  <si>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</si>
  <si>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</si>
  <si>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</si>
  <si>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</si>
  <si>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</si>
  <si>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</si>
  <si>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</si>
  <si>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</si>
  <si>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</si>
  <si>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</si>
  <si>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</si>
  <si>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</si>
  <si>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</si>
  <si>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</si>
  <si>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</si>
  <si>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</si>
  <si>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</si>
  <si>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</si>
  <si>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</si>
  <si>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</si>
  <si>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</si>
  <si>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</si>
  <si>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</si>
  <si>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</si>
  <si>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</si>
  <si>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</si>
  <si>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</si>
  <si>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</si>
  <si>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</si>
  <si>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</si>
  <si>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</si>
  <si>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</si>
  <si>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</si>
  <si>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</si>
  <si>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</si>
  <si>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</si>
  <si>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</si>
  <si>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</si>
  <si>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</si>
  <si>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</si>
  <si>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</si>
  <si>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</si>
  <si>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</si>
  <si>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</si>
  <si>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</si>
  <si>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</si>
  <si>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</si>
  <si>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</si>
  <si>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</si>
  <si>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</si>
  <si>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</si>
  <si>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</si>
  <si>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</si>
  <si>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</si>
  <si>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</si>
  <si>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</si>
  <si>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</si>
  <si>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</si>
  <si>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</si>
  <si>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</si>
  <si>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</si>
  <si>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</si>
  <si>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</si>
  <si>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</si>
  <si>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</si>
  <si>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</si>
  <si>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</si>
  <si>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</si>
  <si>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</si>
  <si>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</si>
  <si>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</si>
  <si>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</si>
  <si>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</si>
  <si>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</si>
  <si>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</si>
  <si>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</si>
  <si>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</si>
  <si>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</si>
  <si>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</si>
  <si>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</si>
  <si>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</si>
  <si>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</si>
  <si>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</si>
  <si>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</si>
  <si>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</si>
  <si>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</si>
  <si>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</si>
  <si>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</si>
  <si>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</si>
  <si>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</si>
  <si>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</si>
  <si>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</si>
  <si>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</si>
  <si>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</si>
  <si>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</si>
  <si>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</si>
  <si>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</si>
  <si>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</si>
  <si>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</si>
  <si>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</si>
  <si>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</si>
  <si>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</si>
  <si>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</si>
  <si>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</si>
  <si>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</si>
  <si>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</si>
  <si>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</si>
  <si>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</si>
  <si>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</si>
  <si>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</si>
  <si>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</si>
  <si>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</si>
  <si>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</si>
  <si>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</si>
  <si>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</si>
  <si>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</si>
  <si>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</si>
  <si>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</si>
  <si>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</si>
  <si>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</si>
  <si>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</si>
  <si>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</si>
  <si>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</si>
  <si>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</si>
  <si>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</si>
  <si>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</si>
  <si>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</si>
  <si>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</si>
  <si>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</si>
  <si>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</si>
  <si>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</si>
  <si>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</si>
  <si>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</si>
  <si>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</si>
  <si>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</si>
  <si>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</si>
  <si>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</si>
  <si>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</si>
  <si>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</si>
  <si>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</si>
  <si>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</si>
  <si>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</si>
  <si>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</si>
  <si>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</si>
  <si>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</si>
  <si>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</si>
  <si>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</si>
  <si>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</si>
  <si>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</si>
  <si>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</si>
  <si>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</si>
  <si>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</si>
  <si>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</si>
  <si>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</si>
  <si>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</si>
  <si>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</si>
  <si>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</si>
  <si>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</si>
  <si>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</si>
  <si>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</si>
  <si>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</si>
  <si>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</si>
  <si>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</si>
  <si>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</si>
  <si>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</si>
  <si>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</si>
  <si>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</si>
  <si>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</si>
  <si>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</si>
  <si>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</si>
  <si>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</si>
  <si>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</si>
  <si>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</si>
  <si>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</si>
  <si>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</si>
  <si>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</si>
  <si>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</si>
  <si>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</si>
  <si>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</si>
  <si>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</si>
  <si>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</si>
  <si>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</si>
  <si>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</si>
  <si>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</si>
  <si>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</si>
  <si>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</si>
  <si>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</si>
  <si>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</si>
  <si>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</si>
  <si>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</si>
  <si>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</si>
  <si>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</si>
  <si>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</si>
  <si>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</si>
  <si>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</si>
  <si>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</si>
  <si>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</si>
  <si>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</si>
  <si>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</si>
  <si>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</si>
  <si>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</si>
  <si>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</si>
  <si>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</si>
  <si>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</si>
  <si>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</si>
  <si>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</si>
  <si>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</si>
  <si>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</si>
  <si>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</si>
  <si>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</si>
  <si>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</si>
  <si>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</si>
  <si>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</si>
  <si>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</si>
  <si>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</si>
  <si>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</si>
  <si>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</si>
  <si>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</si>
  <si>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</si>
  <si>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</si>
  <si>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</si>
  <si>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</si>
  <si>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</si>
  <si>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</si>
  <si>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</si>
  <si>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</si>
  <si>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</si>
  <si>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</si>
  <si>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</si>
  <si>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</si>
  <si>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</si>
  <si>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</si>
  <si>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</si>
  <si>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</si>
  <si>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</si>
  <si>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</si>
  <si>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</si>
  <si>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</si>
  <si>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</si>
  <si>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</si>
  <si>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</si>
  <si>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</si>
  <si>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</si>
  <si>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</si>
  <si>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</si>
  <si>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</si>
  <si>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</si>
  <si>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</si>
  <si>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</si>
  <si>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</si>
  <si>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</si>
  <si>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</si>
  <si>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</si>
  <si>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</si>
  <si>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</si>
  <si>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</si>
  <si>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</si>
  <si>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</si>
  <si>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</si>
  <si>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</si>
  <si>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</si>
  <si>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</si>
  <si>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</si>
  <si>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</si>
  <si>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</si>
  <si>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</si>
  <si>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</si>
  <si>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</si>
  <si>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</si>
  <si>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</si>
  <si>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</si>
  <si>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</si>
  <si>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</si>
  <si>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</si>
  <si>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</si>
  <si>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</si>
  <si>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</si>
  <si>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</si>
  <si>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</si>
  <si>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</si>
  <si>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</si>
  <si>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</si>
  <si>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</si>
  <si>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</si>
  <si>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</si>
  <si>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</si>
  <si>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</si>
  <si>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</si>
  <si>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</si>
  <si>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</si>
  <si>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</si>
  <si>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</si>
  <si>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</si>
  <si>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</si>
  <si>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</si>
  <si>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</si>
  <si>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</si>
  <si>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</si>
  <si>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</si>
  <si>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</si>
  <si>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</si>
  <si>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</si>
  <si>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</si>
  <si>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</si>
  <si>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</si>
  <si>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</si>
  <si>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</si>
  <si>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</si>
  <si>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</si>
  <si>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</si>
  <si>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</si>
  <si>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</si>
  <si>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</si>
  <si>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</si>
  <si>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</si>
  <si>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</si>
  <si>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</si>
  <si>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</si>
  <si>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</si>
  <si>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</si>
  <si>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</si>
  <si>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</si>
  <si>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</si>
  <si>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</si>
  <si>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</si>
  <si>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</si>
  <si>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</si>
  <si>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</si>
  <si>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</si>
  <si>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</si>
  <si>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</si>
  <si>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</si>
  <si>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</si>
  <si>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</si>
  <si>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</si>
  <si>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</si>
  <si>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</si>
  <si>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</si>
  <si>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</si>
  <si>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</si>
  <si>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</si>
  <si>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</si>
  <si>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</si>
  <si>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</si>
  <si>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</si>
  <si>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</si>
  <si>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</si>
  <si>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</si>
  <si>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</si>
  <si>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</si>
  <si>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</si>
  <si>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</si>
  <si>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</si>
  <si>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</si>
  <si>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</si>
  <si>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</si>
  <si>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</si>
  <si>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</si>
  <si>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</si>
  <si>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</si>
  <si>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</si>
  <si>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</si>
  <si>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</si>
  <si>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</si>
  <si>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</si>
  <si>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</si>
  <si>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</si>
  <si>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</si>
  <si>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</si>
  <si>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</si>
  <si>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</si>
  <si>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</si>
  <si>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</si>
  <si>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</si>
  <si>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</si>
  <si>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</si>
  <si>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</si>
  <si>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</si>
  <si>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</si>
  <si>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</si>
  <si>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</si>
  <si>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</si>
  <si>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</si>
  <si>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</si>
  <si>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</si>
  <si>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</si>
  <si>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</si>
  <si>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</si>
  <si>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</si>
  <si>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</si>
  <si>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</si>
  <si>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</si>
  <si>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</si>
  <si>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</si>
  <si>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</si>
  <si>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</si>
  <si>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</si>
  <si>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</si>
  <si>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</si>
  <si>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</si>
  <si>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</si>
  <si>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</si>
  <si>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</si>
  <si>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</si>
  <si>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</si>
  <si>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</si>
  <si>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</si>
  <si>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</si>
  <si>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</si>
  <si>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</si>
  <si>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</si>
  <si>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</si>
  <si>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</si>
  <si>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</si>
  <si>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</si>
  <si>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</si>
  <si>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</si>
  <si>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</si>
  <si>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</si>
  <si>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</si>
  <si>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</si>
  <si>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</si>
  <si>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</si>
  <si>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</si>
  <si>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</si>
  <si>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</si>
  <si>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</si>
  <si>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</si>
  <si>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</si>
  <si>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</si>
  <si>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</si>
  <si>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</si>
  <si>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</si>
  <si>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</si>
  <si>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</si>
  <si>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</si>
  <si>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</si>
  <si>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</si>
  <si>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</si>
  <si>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</si>
  <si>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</si>
  <si>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</si>
  <si>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</si>
  <si>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</si>
  <si>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</si>
  <si>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</si>
  <si>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</si>
  <si>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</si>
  <si>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</si>
  <si>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</si>
  <si>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</si>
  <si>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</si>
  <si>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</si>
  <si>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</si>
  <si>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</si>
  <si>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</si>
  <si>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</si>
  <si>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</si>
  <si>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</si>
  <si>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</si>
  <si>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</si>
  <si>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</si>
  <si>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</si>
  <si>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</si>
  <si>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</si>
  <si>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</si>
  <si>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</si>
  <si>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</si>
  <si>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</si>
  <si>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</si>
  <si>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</si>
  <si>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</si>
  <si>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</si>
  <si>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</si>
  <si>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</si>
  <si>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</si>
  <si>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</si>
  <si>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</si>
  <si>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</si>
  <si>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</si>
  <si>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</si>
  <si>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</si>
  <si>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</si>
  <si>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</si>
  <si>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</si>
  <si>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</si>
  <si>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</si>
  <si>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</si>
  <si>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</si>
  <si>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</si>
  <si>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</si>
  <si>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</si>
  <si>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</si>
  <si>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</si>
  <si>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</si>
  <si>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</si>
  <si>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</si>
  <si>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</si>
  <si>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</si>
  <si>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</si>
  <si>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</si>
  <si>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</si>
  <si>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</si>
  <si>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</si>
  <si>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</si>
  <si>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</si>
  <si>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</si>
  <si>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</si>
  <si>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</si>
  <si>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</si>
  <si>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</si>
  <si>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</si>
  <si>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</si>
  <si>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</si>
  <si>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</si>
  <si>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</si>
  <si>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</si>
  <si>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</si>
  <si>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</si>
  <si>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</si>
  <si>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</si>
  <si>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</si>
  <si>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</si>
  <si>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</si>
  <si>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</si>
  <si>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</si>
  <si>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</si>
  <si>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</si>
  <si>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</si>
  <si>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</si>
  <si>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</si>
  <si>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</si>
  <si>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</si>
  <si>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</si>
  <si>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</si>
  <si>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</si>
  <si>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</si>
  <si>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</si>
  <si>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</si>
  <si>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</si>
  <si>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</si>
  <si>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</si>
  <si>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</si>
  <si>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</si>
  <si>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</si>
  <si>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</si>
  <si>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</si>
  <si>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</si>
  <si>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</si>
  <si>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</si>
  <si>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</si>
  <si>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</si>
  <si>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</si>
  <si>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</si>
  <si>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</si>
  <si>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</si>
  <si>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</si>
  <si>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</si>
  <si>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</si>
  <si>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</si>
  <si>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</si>
  <si>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</si>
  <si>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</si>
  <si>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</si>
  <si>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</si>
  <si>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</si>
  <si>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</si>
  <si>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</si>
  <si>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</si>
  <si>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</si>
  <si>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</si>
  <si>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</si>
  <si>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</si>
  <si>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</si>
  <si>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</si>
  <si>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</si>
  <si>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</si>
  <si>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</si>
  <si>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</si>
  <si>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</si>
  <si>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</si>
  <si>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</si>
  <si>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</si>
  <si>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</si>
  <si>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</si>
  <si>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</si>
  <si>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</si>
  <si>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</si>
  <si>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</si>
  <si>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</si>
  <si>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</si>
  <si>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</si>
  <si>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</si>
  <si>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</si>
  <si>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</si>
  <si>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</si>
  <si>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</si>
  <si>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</si>
  <si>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</si>
  <si>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</si>
  <si>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</si>
  <si>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</si>
  <si>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</si>
  <si>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</si>
  <si>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</si>
  <si>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</si>
  <si>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</si>
  <si>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</si>
  <si>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</si>
  <si>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</si>
  <si>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</si>
  <si>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</si>
  <si>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</si>
  <si>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</si>
  <si>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</si>
  <si>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</si>
  <si>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</si>
  <si>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</si>
  <si>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</si>
  <si>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</si>
  <si>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</si>
  <si>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</si>
  <si>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</si>
  <si>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</si>
  <si>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</si>
  <si>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</si>
  <si>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</si>
  <si>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</si>
  <si>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</si>
  <si>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</si>
  <si>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</si>
  <si>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</si>
  <si>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</si>
  <si>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</si>
  <si>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</si>
  <si>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</si>
  <si>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</si>
  <si>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</si>
  <si>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</si>
  <si>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</si>
  <si>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</si>
  <si>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</si>
  <si>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</si>
  <si>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</si>
  <si>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</si>
  <si>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</si>
  <si>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</si>
  <si>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</si>
  <si>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</si>
  <si>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</si>
  <si>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</si>
  <si>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</si>
  <si>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</si>
  <si>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</si>
  <si>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</si>
  <si>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</si>
  <si>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</si>
  <si>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</si>
  <si>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</si>
  <si>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</si>
  <si>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</si>
  <si>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</si>
  <si>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</si>
  <si>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</si>
  <si>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</si>
  <si>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</si>
  <si>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</si>
  <si>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</si>
  <si>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</si>
  <si>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</si>
  <si>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</si>
  <si>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</si>
  <si>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</si>
  <si>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</si>
  <si>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</si>
  <si>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</si>
  <si>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</si>
  <si>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</si>
  <si>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</si>
  <si>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</si>
  <si>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</si>
  <si>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</si>
  <si>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</si>
  <si>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</si>
  <si>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</si>
  <si>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</si>
  <si>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</si>
  <si>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</si>
  <si>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</si>
  <si>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</si>
  <si>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</si>
  <si>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</si>
  <si>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</si>
  <si>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</si>
  <si>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</si>
  <si>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</si>
  <si>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</si>
  <si>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</si>
  <si>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</si>
  <si>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</si>
  <si>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</si>
  <si>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</si>
  <si>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</si>
  <si>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</si>
  <si>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</si>
  <si>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</si>
  <si>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</si>
  <si>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</si>
  <si>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</si>
  <si>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</si>
  <si>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</si>
  <si>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</si>
  <si>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</si>
  <si>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</si>
  <si>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</si>
  <si>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</si>
  <si>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</si>
  <si>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</si>
  <si>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</si>
  <si>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</si>
  <si>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</si>
  <si>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</si>
  <si>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</si>
  <si>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</si>
  <si>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</si>
  <si>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</si>
  <si>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</si>
  <si>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</si>
  <si>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</si>
  <si>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</si>
  <si>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</si>
  <si>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</si>
  <si>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</si>
  <si>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</si>
  <si>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</si>
  <si>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</si>
  <si>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</si>
  <si>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</si>
  <si>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</si>
  <si>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</si>
  <si>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</si>
  <si>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</si>
  <si>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</si>
  <si>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</si>
  <si>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</si>
  <si>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</si>
  <si>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</si>
  <si>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</si>
  <si>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</si>
  <si>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</si>
  <si>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</si>
  <si>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</si>
  <si>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</si>
  <si>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</si>
  <si>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</si>
  <si>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</si>
  <si>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</si>
  <si>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</si>
  <si>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</si>
  <si>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</si>
  <si>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</si>
  <si>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</si>
  <si>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</si>
  <si>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</si>
  <si>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</si>
  <si>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</si>
  <si>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</si>
  <si>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</si>
  <si>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</si>
  <si>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</si>
  <si>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</si>
  <si>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</si>
  <si>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</si>
  <si>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</si>
  <si>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</si>
  <si>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</si>
  <si>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</si>
  <si>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</si>
  <si>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</si>
  <si>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</si>
  <si>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</si>
  <si>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</si>
  <si>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</si>
  <si>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</si>
  <si>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</si>
  <si>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</si>
  <si>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</si>
  <si>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</si>
  <si>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</si>
  <si>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</si>
  <si>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</si>
  <si>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</si>
  <si>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</si>
  <si>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</si>
  <si>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</si>
  <si>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</si>
  <si>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</si>
  <si>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</si>
  <si>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</si>
  <si>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</si>
  <si>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</si>
  <si>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</si>
  <si>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</si>
  <si>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</si>
  <si>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</si>
  <si>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</si>
  <si>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</si>
  <si>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</si>
  <si>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</si>
  <si>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</si>
  <si>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</si>
  <si>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</si>
  <si>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</si>
  <si>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</si>
  <si>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</si>
  <si>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</si>
  <si>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</si>
  <si>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</si>
  <si>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</si>
  <si>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</si>
  <si>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</si>
  <si>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</si>
  <si>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</si>
  <si>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</si>
  <si>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</si>
  <si>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</si>
  <si>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</si>
  <si>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</si>
  <si>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</si>
  <si>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</si>
  <si>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</si>
  <si>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</si>
  <si>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</si>
  <si>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</si>
  <si>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</si>
  <si>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</si>
  <si>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</si>
  <si>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</si>
  <si>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</si>
  <si>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</si>
  <si>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</si>
  <si>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</si>
  <si>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</si>
  <si>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</si>
  <si>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</si>
  <si>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</si>
  <si>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</si>
  <si>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</si>
  <si>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</si>
  <si>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</si>
  <si>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</si>
  <si>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</si>
  <si>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</si>
  <si>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</si>
  <si>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</si>
  <si>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</si>
  <si>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</si>
  <si>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</si>
  <si>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</si>
  <si>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</si>
  <si>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</si>
  <si>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</si>
  <si>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</si>
  <si>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</si>
  <si>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</si>
  <si>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</si>
  <si>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</si>
  <si>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</si>
  <si>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</si>
  <si>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</si>
  <si>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</si>
  <si>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</si>
  <si>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</si>
  <si>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</si>
  <si>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</si>
  <si>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</si>
  <si>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</si>
  <si>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</si>
  <si>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</si>
  <si>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</si>
  <si>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</si>
  <si>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</si>
  <si>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</si>
  <si>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</si>
  <si>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</si>
  <si>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</si>
  <si>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</si>
  <si>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</si>
  <si>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</si>
  <si>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</si>
  <si>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</si>
  <si>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</si>
  <si>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</si>
  <si>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</si>
  <si>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</si>
  <si>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</si>
  <si>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</si>
  <si>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</si>
  <si>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</si>
  <si>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</si>
  <si>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</si>
  <si>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</si>
  <si>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</si>
  <si>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</si>
  <si>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</si>
  <si>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</si>
  <si>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</si>
  <si>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</si>
  <si>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</si>
  <si>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</si>
  <si>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</si>
  <si>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</si>
  <si>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</si>
  <si>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</si>
  <si>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</si>
  <si>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</si>
  <si>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</si>
  <si>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</si>
  <si>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</si>
  <si>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</si>
  <si>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</si>
  <si>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</si>
  <si>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</si>
  <si>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</si>
  <si>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</si>
  <si>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</si>
  <si>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</si>
  <si>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</si>
  <si>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</si>
  <si>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</si>
  <si>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</si>
  <si>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</si>
  <si>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</si>
  <si>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</si>
  <si>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</si>
  <si>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</si>
  <si>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</si>
  <si>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</si>
  <si>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</si>
  <si>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</si>
  <si>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</si>
  <si>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</si>
  <si>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</si>
  <si>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</si>
  <si>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</si>
  <si>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</si>
  <si>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</si>
  <si>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</si>
  <si>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</si>
  <si>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</si>
  <si>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</si>
  <si>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</si>
  <si>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</si>
  <si>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</si>
  <si>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</si>
  <si>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</si>
  <si>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</si>
  <si>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</si>
  <si>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</si>
  <si>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</si>
  <si>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</si>
  <si>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</si>
  <si>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</si>
  <si>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</si>
  <si>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</si>
  <si>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</si>
  <si>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</si>
  <si>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</si>
  <si>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</si>
  <si>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</si>
  <si>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</si>
  <si>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</si>
  <si>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</si>
  <si>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</si>
  <si>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</si>
  <si>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</si>
  <si>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</si>
  <si>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</si>
  <si>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</si>
  <si>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</si>
  <si>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</si>
  <si>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</si>
  <si>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</si>
  <si>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</si>
  <si>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</si>
  <si>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</si>
  <si>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</si>
  <si>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</si>
  <si>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</si>
  <si>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</si>
  <si>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</si>
  <si>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</si>
  <si>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</si>
  <si>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</si>
  <si>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</si>
  <si>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</si>
  <si>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</si>
  <si>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</si>
  <si>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</si>
  <si>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</si>
  <si>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</si>
  <si>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</si>
  <si>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</si>
  <si>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</si>
  <si>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</si>
  <si>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</si>
  <si>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</si>
  <si>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</si>
  <si>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</si>
  <si>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</si>
  <si>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</si>
  <si>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</si>
  <si>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</si>
  <si>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</si>
  <si>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</si>
  <si>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</si>
  <si>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</si>
  <si>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</si>
  <si>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</si>
  <si>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</si>
  <si>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</si>
  <si>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</si>
  <si>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</si>
  <si>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</si>
  <si>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</si>
  <si>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</si>
  <si>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</si>
  <si>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</si>
  <si>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</si>
  <si>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</si>
  <si>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</si>
  <si>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</si>
  <si>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</si>
  <si>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</si>
  <si>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</si>
  <si>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</si>
  <si>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</si>
  <si>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</si>
  <si>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</si>
  <si>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</si>
  <si>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</si>
  <si>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</si>
  <si>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</si>
  <si>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</si>
  <si>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</si>
  <si>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</si>
  <si>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</si>
  <si>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</si>
  <si>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</si>
  <si>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</si>
  <si>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</si>
  <si>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</si>
  <si>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</si>
  <si>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</si>
  <si>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</si>
  <si>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</si>
  <si>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</si>
  <si>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</si>
  <si>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</si>
  <si>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</si>
  <si>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</si>
  <si>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</si>
  <si>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</si>
  <si>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</si>
  <si>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</si>
  <si>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</si>
  <si>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</si>
  <si>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</si>
  <si>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</si>
  <si>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</si>
  <si>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</si>
  <si>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</si>
  <si>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</si>
  <si>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</si>
  <si>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</si>
  <si>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</si>
  <si>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</si>
  <si>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</si>
  <si>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</si>
  <si>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</si>
  <si>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</si>
  <si>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</si>
  <si>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</si>
  <si>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</si>
  <si>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</si>
  <si>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</si>
  <si>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</si>
  <si>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</si>
  <si>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</si>
  <si>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</si>
  <si>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</si>
  <si>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</si>
  <si>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</si>
  <si>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</si>
  <si>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</si>
  <si>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</si>
  <si>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</si>
  <si>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</si>
  <si>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</si>
  <si>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</si>
  <si>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</si>
  <si>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</si>
  <si>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</si>
  <si>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</si>
  <si>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</si>
  <si>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</si>
  <si>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</si>
  <si>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</si>
  <si>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</si>
  <si>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</si>
  <si>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</si>
  <si>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</si>
  <si>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</si>
  <si>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</si>
  <si>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</si>
  <si>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</si>
  <si>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</si>
  <si>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</si>
  <si>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</si>
  <si>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</si>
  <si>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</si>
  <si>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</si>
  <si>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</si>
  <si>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</si>
  <si>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</si>
  <si>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</si>
  <si>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</si>
  <si>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</si>
  <si>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</si>
  <si>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</si>
  <si>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</si>
  <si>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</si>
  <si>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</si>
  <si>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</si>
  <si>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</si>
  <si>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</si>
  <si>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</si>
  <si>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</si>
  <si>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</si>
  <si>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</si>
  <si>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</si>
  <si>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</si>
  <si>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</si>
  <si>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</si>
  <si>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</si>
  <si>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</si>
  <si>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</si>
  <si>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</si>
  <si>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</si>
  <si>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</si>
  <si>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</si>
  <si>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</si>
  <si>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</si>
  <si>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</si>
  <si>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</si>
  <si>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</si>
  <si>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</si>
  <si>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</si>
  <si>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</si>
  <si>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</si>
  <si>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</si>
  <si>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</si>
  <si>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</si>
  <si>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</si>
  <si>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</si>
  <si>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</si>
  <si>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</si>
  <si>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</si>
  <si>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</si>
  <si>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</si>
  <si>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</si>
  <si>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</si>
  <si>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</si>
  <si>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</si>
  <si>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</si>
  <si>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</si>
  <si>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</si>
  <si>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</si>
  <si>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</si>
  <si>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</si>
  <si>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</si>
  <si>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</si>
  <si>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</si>
  <si>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</si>
  <si>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</si>
  <si>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</si>
  <si>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</si>
  <si>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</si>
  <si>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</si>
  <si>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</si>
  <si>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</si>
  <si>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</si>
  <si>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</si>
  <si>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</si>
  <si>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</si>
  <si>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</si>
  <si>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</si>
  <si>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</si>
  <si>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</si>
  <si>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</si>
  <si>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</si>
  <si>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</si>
  <si>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</si>
  <si>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</si>
  <si>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</si>
  <si>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</si>
  <si>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</si>
  <si>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</si>
  <si>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</si>
  <si>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</si>
  <si>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</si>
  <si>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</si>
  <si>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</si>
  <si>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</si>
  <si>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</si>
  <si>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</si>
  <si>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</si>
  <si>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</si>
  <si>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</si>
  <si>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</si>
  <si>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</si>
  <si>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</si>
  <si>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</si>
  <si>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</si>
  <si>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</si>
  <si>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</si>
  <si>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</si>
  <si>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</si>
  <si>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</si>
  <si>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</si>
  <si>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</si>
  <si>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</si>
  <si>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</si>
  <si>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</si>
  <si>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</si>
  <si>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</si>
  <si>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</si>
  <si>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</si>
  <si>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</si>
  <si>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</si>
  <si>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</si>
  <si>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</si>
  <si>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</si>
  <si>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</si>
  <si>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</si>
  <si>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</si>
  <si>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</si>
  <si>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</si>
  <si>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</si>
  <si>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</si>
  <si>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</si>
  <si>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</si>
  <si>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</si>
  <si>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</si>
  <si>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</si>
  <si>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</si>
  <si>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</si>
  <si>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</si>
  <si>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</si>
  <si>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</si>
  <si>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</si>
  <si>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</si>
  <si>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</si>
  <si>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</si>
  <si>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</si>
  <si>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</si>
  <si>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</si>
  <si>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</si>
  <si>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</si>
  <si>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</si>
  <si>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</si>
  <si>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</si>
  <si>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</si>
  <si>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</si>
  <si>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</si>
  <si>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</si>
  <si>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</si>
  <si>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</si>
  <si>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</si>
  <si>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</si>
  <si>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</si>
  <si>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</si>
  <si>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</si>
  <si>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</si>
  <si>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</si>
  <si>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</si>
  <si>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</si>
  <si>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</si>
  <si>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</si>
  <si>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</si>
  <si>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</si>
  <si>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</si>
  <si>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</si>
  <si>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</si>
  <si>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</si>
  <si>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</si>
  <si>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</si>
  <si>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</si>
  <si>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</si>
  <si>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</si>
  <si>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</si>
  <si>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</si>
  <si>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</si>
  <si>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</si>
  <si>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</si>
  <si>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</si>
  <si>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</si>
  <si>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</si>
  <si>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</si>
  <si>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</si>
  <si>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</si>
  <si>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</si>
  <si>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</si>
  <si>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</si>
  <si>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</si>
  <si>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</si>
  <si>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</si>
  <si>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</si>
  <si>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</si>
  <si>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</si>
  <si>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</si>
  <si>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</si>
  <si>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</si>
  <si>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</si>
  <si>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</si>
  <si>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</si>
  <si>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</si>
  <si>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</si>
  <si>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</si>
  <si>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</si>
  <si>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</si>
  <si>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</si>
  <si>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</si>
  <si>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</si>
  <si>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</si>
  <si>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</si>
  <si>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</si>
  <si>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</si>
  <si>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</si>
  <si>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</si>
  <si>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</si>
  <si>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</si>
  <si>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</si>
  <si>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</si>
  <si>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</si>
  <si>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</si>
  <si>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</si>
  <si>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</si>
  <si>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</si>
  <si>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</si>
  <si>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</si>
  <si>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</si>
  <si>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</si>
  <si>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</si>
  <si>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</si>
  <si>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</si>
  <si>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</si>
  <si>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</si>
  <si>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</si>
  <si>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</si>
  <si>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</si>
  <si>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</si>
  <si>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</si>
  <si>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</si>
  <si>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</si>
  <si>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</si>
  <si>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</si>
  <si>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</si>
  <si>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</si>
  <si>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</si>
  <si>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</si>
  <si>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</si>
  <si>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</si>
  <si>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</si>
  <si>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</si>
  <si>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</si>
  <si>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</si>
  <si>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</si>
  <si>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</si>
  <si>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</si>
  <si>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</si>
  <si>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</si>
  <si>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</si>
  <si>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</si>
  <si>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</si>
  <si>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</si>
  <si>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</si>
  <si>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</si>
  <si>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</si>
  <si>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</si>
  <si>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</si>
  <si>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</si>
  <si>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</si>
  <si>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</si>
  <si>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</si>
  <si>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</si>
  <si>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</si>
  <si>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</si>
  <si>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</si>
  <si>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</si>
  <si>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</si>
  <si>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</si>
  <si>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</si>
  <si>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</si>
  <si>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</si>
  <si>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</si>
  <si>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</si>
  <si>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</si>
  <si>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</si>
  <si>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</si>
  <si>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</si>
  <si>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</si>
  <si>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</si>
  <si>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</si>
  <si>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</si>
  <si>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</si>
  <si>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</si>
  <si>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</si>
  <si>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</si>
  <si>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</si>
  <si>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</si>
  <si>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</si>
  <si>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</si>
  <si>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</si>
  <si>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</si>
  <si>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</si>
  <si>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</si>
  <si>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</si>
  <si>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</si>
  <si>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</si>
  <si>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</si>
  <si>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</si>
  <si>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</si>
  <si>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</si>
  <si>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</si>
  <si>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</si>
  <si>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</si>
  <si>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</si>
  <si>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</si>
  <si>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</si>
  <si>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</si>
  <si>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</si>
  <si>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</si>
  <si>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</si>
  <si>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</si>
  <si>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</si>
  <si>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</si>
  <si>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</si>
  <si>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</si>
  <si>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</si>
  <si>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</si>
  <si>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</si>
  <si>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</si>
  <si>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</si>
  <si>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</si>
  <si>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</si>
  <si>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</si>
  <si>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</si>
  <si>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</si>
  <si>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</si>
  <si>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</si>
  <si>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</si>
  <si>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</si>
  <si>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</si>
  <si>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</si>
  <si>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</si>
  <si>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</si>
  <si>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</si>
  <si>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</si>
  <si>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</si>
  <si>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</si>
  <si>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</si>
  <si>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</si>
  <si>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</si>
  <si>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</si>
  <si>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</si>
  <si>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</si>
  <si>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</si>
  <si>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</si>
  <si>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</si>
  <si>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</si>
  <si>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</si>
  <si>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</si>
  <si>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</si>
  <si>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</si>
  <si>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</si>
  <si>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</si>
  <si>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</si>
  <si>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</si>
  <si>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</si>
  <si>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</si>
  <si>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</si>
  <si>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</si>
  <si>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</si>
  <si>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</si>
  <si>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</si>
  <si>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</si>
  <si>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</si>
  <si>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</si>
  <si>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</si>
  <si>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</si>
  <si>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</si>
  <si>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</si>
  <si>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</si>
  <si>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</si>
  <si>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</si>
  <si>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</si>
  <si>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</si>
  <si>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</si>
  <si>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</si>
  <si>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</si>
  <si>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</si>
  <si>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</si>
  <si>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</si>
  <si>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</si>
  <si>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</si>
  <si>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</si>
  <si>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</si>
  <si>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</si>
  <si>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</si>
  <si>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</si>
  <si>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</si>
  <si>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</si>
  <si>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</si>
  <si>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</si>
  <si>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</si>
  <si>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</si>
  <si>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</si>
  <si>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</si>
  <si>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</si>
  <si>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</si>
  <si>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</si>
  <si>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</si>
  <si>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</si>
  <si>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</si>
  <si>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</si>
  <si>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</si>
  <si>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</si>
  <si>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</si>
  <si>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</si>
  <si>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</si>
  <si>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</si>
  <si>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</si>
  <si>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</si>
  <si>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</si>
  <si>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</si>
  <si>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</si>
  <si>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</si>
  <si>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</si>
  <si>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</si>
  <si>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</si>
  <si>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</si>
  <si>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</si>
  <si>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</si>
  <si>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</si>
  <si>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</si>
  <si>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</si>
  <si>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</si>
  <si>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</si>
  <si>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</si>
  <si>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</si>
  <si>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</si>
  <si>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</si>
  <si>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</si>
  <si>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</si>
  <si>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</si>
  <si>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</si>
  <si>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</si>
  <si>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</si>
  <si>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</si>
  <si>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</si>
  <si>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</si>
  <si>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</si>
  <si>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</si>
  <si>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</si>
  <si>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</si>
  <si>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</si>
  <si>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</si>
  <si>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</si>
  <si>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</si>
  <si>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</si>
  <si>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</si>
  <si>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</si>
  <si>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</si>
  <si>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</si>
  <si>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</si>
  <si>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</si>
  <si>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</si>
  <si>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</si>
  <si>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</si>
  <si>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</si>
  <si>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</si>
  <si>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</si>
  <si>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</si>
  <si>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</si>
  <si>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</si>
  <si>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</si>
  <si>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</si>
  <si>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</si>
  <si>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</si>
  <si>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</si>
  <si>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</si>
  <si>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</si>
  <si>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</si>
  <si>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</si>
  <si>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</si>
  <si>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</si>
  <si>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</si>
  <si>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</si>
  <si>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</si>
  <si>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</si>
  <si>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</si>
  <si>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</si>
  <si>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</si>
  <si>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</si>
  <si>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</si>
  <si>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</si>
  <si>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</si>
  <si>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</si>
  <si>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</si>
  <si>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</si>
  <si>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</si>
  <si>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</si>
  <si>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</si>
  <si>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</si>
  <si>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</si>
  <si>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</si>
  <si>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</si>
  <si>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</si>
  <si>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</si>
  <si>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</si>
  <si>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</si>
  <si>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</si>
  <si>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</si>
  <si>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</si>
  <si>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</si>
  <si>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</si>
  <si>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</si>
  <si>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</si>
  <si>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</si>
  <si>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</si>
  <si>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</si>
  <si>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</si>
  <si>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</si>
  <si>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</si>
  <si>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</si>
  <si>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</si>
  <si>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</si>
  <si>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</si>
  <si>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</si>
  <si>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</si>
  <si>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</si>
  <si>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</si>
  <si>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</si>
  <si>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</si>
  <si>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</si>
  <si>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</si>
  <si>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</si>
  <si>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</si>
  <si>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</si>
  <si>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</si>
  <si>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</si>
  <si>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</si>
  <si>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</si>
  <si>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</si>
  <si>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</si>
  <si>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</si>
  <si>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</si>
  <si>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</si>
  <si>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</si>
  <si>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</si>
  <si>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</si>
  <si>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</si>
  <si>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</si>
  <si>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</si>
  <si>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</si>
  <si>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</si>
  <si>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</si>
  <si>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</si>
  <si>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</si>
  <si>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</si>
  <si>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</si>
  <si>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</si>
  <si>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</si>
  <si>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</si>
  <si>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</si>
  <si>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</si>
  <si>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</si>
  <si>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</si>
  <si>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</si>
  <si>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</si>
  <si>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</si>
  <si>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</si>
  <si>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</si>
  <si>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</si>
  <si>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</si>
  <si>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</si>
  <si>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</si>
  <si>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</si>
  <si>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</si>
  <si>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</si>
  <si>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</si>
  <si>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</si>
  <si>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</si>
  <si>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</si>
  <si>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</si>
  <si>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</si>
  <si>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</si>
  <si>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</si>
  <si>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</si>
  <si>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</si>
  <si>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</si>
  <si>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</si>
  <si>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</si>
  <si>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</si>
  <si>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</si>
  <si>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</si>
  <si>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</si>
  <si>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</si>
  <si>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</si>
  <si>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</si>
  <si>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</si>
  <si>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</si>
  <si>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</si>
  <si>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</si>
  <si>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</si>
  <si>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</si>
  <si>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</si>
  <si>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</si>
  <si>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</si>
  <si>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</si>
  <si>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</si>
  <si>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</si>
  <si>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</si>
  <si>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</si>
  <si>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</si>
  <si>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</si>
  <si>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</si>
  <si>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</si>
  <si>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</si>
  <si>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</si>
  <si>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</si>
  <si>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</si>
  <si>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</si>
  <si>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</si>
  <si>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</si>
  <si>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</si>
  <si>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</si>
  <si>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</si>
  <si>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</si>
  <si>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</si>
  <si>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</si>
  <si>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</si>
  <si>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</si>
  <si>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</si>
  <si>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</si>
  <si>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</si>
  <si>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</si>
  <si>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</si>
  <si>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</si>
  <si>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</si>
  <si>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</si>
  <si>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</si>
  <si>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</si>
  <si>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</si>
  <si>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</si>
  <si>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</si>
  <si>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</si>
  <si>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</si>
  <si>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</si>
  <si>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</si>
  <si>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</si>
  <si>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</si>
  <si>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</si>
  <si>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</si>
  <si>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</si>
  <si>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</si>
  <si>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</si>
  <si>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</si>
  <si>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</si>
  <si>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</si>
  <si>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</si>
  <si>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</si>
  <si>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</si>
  <si>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</si>
  <si>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</si>
  <si>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</si>
  <si>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</si>
  <si>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</si>
  <si>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</si>
  <si>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</si>
  <si>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</si>
  <si>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</si>
  <si>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</si>
  <si>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</si>
  <si>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</si>
  <si>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</si>
  <si>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</si>
  <si>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</si>
  <si>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</si>
  <si>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</si>
  <si>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</si>
  <si>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</si>
  <si>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</si>
  <si>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</si>
  <si>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</si>
  <si>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</si>
  <si>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</si>
  <si>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</si>
  <si>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</si>
  <si>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</si>
  <si>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</si>
  <si>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</si>
  <si>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</si>
  <si>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</si>
  <si>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</si>
  <si>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</si>
  <si>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</si>
  <si>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</si>
  <si>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</si>
  <si>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</si>
  <si>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</si>
  <si>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</si>
  <si>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</si>
  <si>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</si>
  <si>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</si>
  <si>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</si>
  <si>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</si>
  <si>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</si>
  <si>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</si>
  <si>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</si>
  <si>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</si>
  <si>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</si>
  <si>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</si>
  <si>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</si>
  <si>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</si>
  <si>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</si>
  <si>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</si>
  <si>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</si>
  <si>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</si>
  <si>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</si>
  <si>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</si>
  <si>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</si>
  <si>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</si>
  <si>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</si>
  <si>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</si>
  <si>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</si>
  <si>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</si>
  <si>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</si>
  <si>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</si>
  <si>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</si>
  <si>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</si>
  <si>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</si>
  <si>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</si>
  <si>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</si>
  <si>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</si>
  <si>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</si>
  <si>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</si>
  <si>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</si>
  <si>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</si>
  <si>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</si>
  <si>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</si>
  <si>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</si>
  <si>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</si>
  <si>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</si>
  <si>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</si>
  <si>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</si>
  <si>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</si>
  <si>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</si>
  <si>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</si>
  <si>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</si>
  <si>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</si>
  <si>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</si>
  <si>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</si>
  <si>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</si>
  <si>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</si>
  <si>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</si>
  <si>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</si>
  <si>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</si>
  <si>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</si>
  <si>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</si>
  <si>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</si>
  <si>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</si>
  <si>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</si>
  <si>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</si>
  <si>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</si>
  <si>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</si>
  <si>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</si>
  <si>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</si>
  <si>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</si>
  <si>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</si>
  <si>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</si>
  <si>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</si>
  <si>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</si>
  <si>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</si>
  <si>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</si>
  <si>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</si>
  <si>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</si>
  <si>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</si>
  <si>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</si>
  <si>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</si>
  <si>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</si>
  <si>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</si>
  <si>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</si>
  <si>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</si>
  <si>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</si>
  <si>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</si>
  <si>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</si>
  <si>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</si>
  <si>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</si>
  <si>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</si>
  <si>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</si>
  <si>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</si>
  <si>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</si>
  <si>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</si>
  <si>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</si>
  <si>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</si>
  <si>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</si>
  <si>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</si>
  <si>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</si>
  <si>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</si>
  <si>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</si>
  <si>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</si>
  <si>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</si>
  <si>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</si>
  <si>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</si>
  <si>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</si>
  <si>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</si>
  <si>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</si>
  <si>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</si>
  <si>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</si>
  <si>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</si>
  <si>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</si>
  <si>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</si>
  <si>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</si>
  <si>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</si>
  <si>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</si>
  <si>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</si>
  <si>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</si>
  <si>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</si>
  <si>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</si>
  <si>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</si>
  <si>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</si>
  <si>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</si>
  <si>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</si>
  <si>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</si>
  <si>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</si>
  <si>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</si>
  <si>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</si>
  <si>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</si>
  <si>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</si>
  <si>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</si>
  <si>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</si>
  <si>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</si>
  <si>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</si>
  <si>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</si>
  <si>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</si>
  <si>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</si>
  <si>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</si>
  <si>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</si>
  <si>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</si>
  <si>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</si>
  <si>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</si>
  <si>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</si>
  <si>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</si>
  <si>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</si>
  <si>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</si>
  <si>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</si>
  <si>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</si>
  <si>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</si>
  <si>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</si>
  <si>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</si>
  <si>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</si>
  <si>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</si>
  <si>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</si>
  <si>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</si>
  <si>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</si>
  <si>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</si>
  <si>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</si>
  <si>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</si>
  <si>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</si>
  <si>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</si>
  <si>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</si>
  <si>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</si>
  <si>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</si>
  <si>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</si>
  <si>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</si>
  <si>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</si>
  <si>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</si>
  <si>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</si>
  <si>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</si>
  <si>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</si>
  <si>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</si>
  <si>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</si>
  <si>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</si>
  <si>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</si>
  <si>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</si>
  <si>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</si>
  <si>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</si>
  <si>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</si>
  <si>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</si>
  <si>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</si>
  <si>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</si>
  <si>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</si>
  <si>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</si>
  <si>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</si>
  <si>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</si>
  <si>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</si>
  <si>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</si>
  <si>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</si>
  <si>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</si>
  <si>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</si>
  <si>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</si>
  <si>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</si>
  <si>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</si>
  <si>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</si>
  <si>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</si>
  <si>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</si>
  <si>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</si>
  <si>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</si>
  <si>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</si>
  <si>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</si>
  <si>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</si>
  <si>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</si>
  <si>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</si>
  <si>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</si>
  <si>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</si>
  <si>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</si>
  <si>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</si>
  <si>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</si>
  <si>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</si>
  <si>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</si>
  <si>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</si>
  <si>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</si>
  <si>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</si>
  <si>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</si>
  <si>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</si>
  <si>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</si>
  <si>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</si>
  <si>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</si>
  <si>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</si>
  <si>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</si>
  <si>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</si>
  <si>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</si>
  <si>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</si>
  <si>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</si>
  <si>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</si>
  <si>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</si>
  <si>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</si>
  <si>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</si>
  <si>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</si>
  <si>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</si>
  <si>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</si>
  <si>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</si>
  <si>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</si>
  <si>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</si>
  <si>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</si>
  <si>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</si>
  <si>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</si>
  <si>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</si>
  <si>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</si>
  <si>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</si>
  <si>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</si>
  <si>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</si>
  <si>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</si>
  <si>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</si>
  <si>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</si>
  <si>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</si>
  <si>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</si>
  <si>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</si>
  <si>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</si>
  <si>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</si>
  <si>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</si>
  <si>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</si>
  <si>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</si>
  <si>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</si>
  <si>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</si>
  <si>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</si>
  <si>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</si>
  <si>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</si>
  <si>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</si>
  <si>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</si>
  <si>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</si>
  <si>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</si>
  <si>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</si>
  <si>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</si>
  <si>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</si>
  <si>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</si>
  <si>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</si>
  <si>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</si>
  <si>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</si>
  <si>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</si>
  <si>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</si>
  <si>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</si>
  <si>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</si>
  <si>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</si>
  <si>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</si>
  <si>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</si>
  <si>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</si>
  <si>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</si>
  <si>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</si>
  <si>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</si>
  <si>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</si>
  <si>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</si>
  <si>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</si>
  <si>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</si>
  <si>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</si>
  <si>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</si>
  <si>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</si>
  <si>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</si>
  <si>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</si>
  <si>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</si>
  <si>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</si>
  <si>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</si>
  <si>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</si>
  <si>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</si>
  <si>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</si>
  <si>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</si>
  <si>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</si>
  <si>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</si>
  <si>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</si>
  <si>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</si>
  <si>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</si>
  <si>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</si>
  <si>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</si>
  <si>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</si>
  <si>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</si>
  <si>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</si>
  <si>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</si>
  <si>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</si>
  <si>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</si>
  <si>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</si>
  <si>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</si>
  <si>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</si>
  <si>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</si>
  <si>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</si>
  <si>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</si>
  <si>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</si>
  <si>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</si>
  <si>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</si>
  <si>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</si>
  <si>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</si>
  <si>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</si>
  <si>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</si>
  <si>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</si>
  <si>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</si>
  <si>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</si>
  <si>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</si>
  <si>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</si>
  <si>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</si>
  <si>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</si>
  <si>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</si>
  <si>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</si>
  <si>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</si>
  <si>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</si>
  <si>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</si>
  <si>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</si>
  <si>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</si>
  <si>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</si>
  <si>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</si>
  <si>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</si>
  <si>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</si>
  <si>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</si>
  <si>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</si>
  <si>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</si>
  <si>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</si>
  <si>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</si>
  <si>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</si>
  <si>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</si>
  <si>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</si>
  <si>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</si>
  <si>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</si>
  <si>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</si>
  <si>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</si>
  <si>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</si>
  <si>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</si>
  <si>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</si>
  <si>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</si>
  <si>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</si>
  <si>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</si>
  <si>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</si>
  <si>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</si>
  <si>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</si>
  <si>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</si>
  <si>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</si>
  <si>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</si>
  <si>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</si>
  <si>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</si>
  <si>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</si>
  <si>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</si>
  <si>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</si>
  <si>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</si>
  <si>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</si>
  <si>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</si>
  <si>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</si>
  <si>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</si>
  <si>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</si>
  <si>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</si>
  <si>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</si>
  <si>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</si>
  <si>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</si>
  <si>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</si>
  <si>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</si>
  <si>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</si>
  <si>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</si>
  <si>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</si>
  <si>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</si>
  <si>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</si>
  <si>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</si>
  <si>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</si>
  <si>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</si>
  <si>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</si>
  <si>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</si>
  <si>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</si>
  <si>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</si>
  <si>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</si>
  <si>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</si>
  <si>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</si>
  <si>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</si>
  <si>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</si>
  <si>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</si>
  <si>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</si>
  <si>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</si>
  <si>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</si>
  <si>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</si>
  <si>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</si>
  <si>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</si>
  <si>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</si>
  <si>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</si>
  <si>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</si>
  <si>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</si>
  <si>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</si>
  <si>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</si>
  <si>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</si>
  <si>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</si>
  <si>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</si>
  <si>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</si>
  <si>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</si>
  <si>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</si>
  <si>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</si>
  <si>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</si>
  <si>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</si>
  <si>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</si>
  <si>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</si>
  <si>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</si>
  <si>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</si>
  <si>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</si>
  <si>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</si>
  <si>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</si>
  <si>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</si>
  <si>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</si>
  <si>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</si>
  <si>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</si>
  <si>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</si>
  <si>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</si>
  <si>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</si>
  <si>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</si>
  <si>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</si>
  <si>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</si>
  <si>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</si>
  <si>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</si>
  <si>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</si>
  <si>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</si>
  <si>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</si>
  <si>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</si>
  <si>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</si>
  <si>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</si>
  <si>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</si>
  <si>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</si>
  <si>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</si>
  <si>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</si>
  <si>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</si>
  <si>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</si>
  <si>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</si>
  <si>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</si>
  <si>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</si>
  <si>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</si>
  <si>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</si>
  <si>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</si>
  <si>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</si>
  <si>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</si>
  <si>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</si>
  <si>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</si>
  <si>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</si>
  <si>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</si>
  <si>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</si>
  <si>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</si>
  <si>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</si>
  <si>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</si>
  <si>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</si>
  <si>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</si>
  <si>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</si>
  <si>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</si>
  <si>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</si>
  <si>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</si>
  <si>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</si>
  <si>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</si>
  <si>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</si>
  <si>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</si>
  <si>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</si>
  <si>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</si>
  <si>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</si>
  <si>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</si>
  <si>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</si>
  <si>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</si>
  <si>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</si>
  <si>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</si>
  <si>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</si>
  <si>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</si>
  <si>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</si>
  <si>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</si>
  <si>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</si>
  <si>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</si>
  <si>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</si>
  <si>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</si>
  <si>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</si>
  <si>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</si>
  <si>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</si>
  <si>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</si>
  <si>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</si>
  <si>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</si>
  <si>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</si>
  <si>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</si>
  <si>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</si>
  <si>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</si>
  <si>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</si>
  <si>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</si>
  <si>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</si>
  <si>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</si>
  <si>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</si>
  <si>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</si>
  <si>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</si>
  <si>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</si>
  <si>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</si>
  <si>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</si>
  <si>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</si>
  <si>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</si>
  <si>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</si>
  <si>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</si>
  <si>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</si>
  <si>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</si>
  <si>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</si>
  <si>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</si>
  <si>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</si>
  <si>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</si>
  <si>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</si>
  <si>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</si>
  <si>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</si>
  <si>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</si>
  <si>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</si>
  <si>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</si>
  <si>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</si>
  <si>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</si>
  <si>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</si>
  <si>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</si>
  <si>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</si>
  <si>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</si>
  <si>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</si>
  <si>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</si>
  <si>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</si>
  <si>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</si>
  <si>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</si>
  <si>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</si>
  <si>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</si>
  <si>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</si>
  <si>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</si>
  <si>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</si>
  <si>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</si>
  <si>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</si>
  <si>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</si>
  <si>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</si>
  <si>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</si>
  <si>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</si>
  <si>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</si>
  <si>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</si>
  <si>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</si>
  <si>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</si>
  <si>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</si>
  <si>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</si>
  <si>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</si>
  <si>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</si>
  <si>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</si>
  <si>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</si>
  <si>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</si>
  <si>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</si>
  <si>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</si>
  <si>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</si>
  <si>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</si>
  <si>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</si>
  <si>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</si>
  <si>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</si>
  <si>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</si>
  <si>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</si>
  <si>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</si>
  <si>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</si>
  <si>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</si>
  <si>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</si>
  <si>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</si>
  <si>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</si>
  <si>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</si>
  <si>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</si>
  <si>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</si>
  <si>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</si>
  <si>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</si>
  <si>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</si>
  <si>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</si>
  <si>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</si>
  <si>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</si>
  <si>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</si>
  <si>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</si>
  <si>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</si>
  <si>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</si>
  <si>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</si>
  <si>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</si>
  <si>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</si>
  <si>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</si>
  <si>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</si>
  <si>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</si>
  <si>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</si>
  <si>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</si>
  <si>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</si>
  <si>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</si>
  <si>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</si>
  <si>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</si>
  <si>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</si>
  <si>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</si>
  <si>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</si>
  <si>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</si>
  <si>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</si>
  <si>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</si>
  <si>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</si>
  <si>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</si>
  <si>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</si>
  <si>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</si>
  <si>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</si>
  <si>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</si>
  <si>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</si>
  <si>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</si>
  <si>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</si>
  <si>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</si>
  <si>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</si>
  <si>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</si>
  <si>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</si>
  <si>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</si>
  <si>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</si>
  <si>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</si>
  <si>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</si>
  <si>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</si>
  <si>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</si>
  <si>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</si>
  <si>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</si>
  <si>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</si>
  <si>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</si>
  <si>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</si>
  <si>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</si>
  <si>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</si>
  <si>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</si>
  <si>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</si>
  <si>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</si>
  <si>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</si>
  <si>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</si>
  <si>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</si>
  <si>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</si>
  <si>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</si>
  <si>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</si>
  <si>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</si>
  <si>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</si>
  <si>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</si>
  <si>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</si>
  <si>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</si>
  <si>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</si>
  <si>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</si>
  <si>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</si>
  <si>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</si>
  <si>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</si>
  <si>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</si>
  <si>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</si>
  <si>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</si>
  <si>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</si>
  <si>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</si>
  <si>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</si>
  <si>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</si>
  <si>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</si>
  <si>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</si>
  <si>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</si>
  <si>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</si>
  <si>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</si>
  <si>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</si>
  <si>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</si>
  <si>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</si>
  <si>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</si>
  <si>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</si>
  <si>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</si>
  <si>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</si>
  <si>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</si>
  <si>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</si>
  <si>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</si>
  <si>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</si>
  <si>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</si>
  <si>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</si>
  <si>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</si>
  <si>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</si>
  <si>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</si>
  <si>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</si>
  <si>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</si>
  <si>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</si>
  <si>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</si>
  <si>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</si>
  <si>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</si>
  <si>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</si>
  <si>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</si>
  <si>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</si>
  <si>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</si>
  <si>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</si>
  <si>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</si>
  <si>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</si>
  <si>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</si>
  <si>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</si>
  <si>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</si>
  <si>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</si>
  <si>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</si>
  <si>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</si>
  <si>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</si>
  <si>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</si>
  <si>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</si>
  <si>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</si>
  <si>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</si>
  <si>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</si>
  <si>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</si>
  <si>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</si>
  <si>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</si>
  <si>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</si>
  <si>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</si>
  <si>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</si>
  <si>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</si>
  <si>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</si>
  <si>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</si>
  <si>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</si>
  <si>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</si>
  <si>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</si>
  <si>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</si>
  <si>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</si>
  <si>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</si>
  <si>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</si>
  <si>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</si>
  <si>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</si>
  <si>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</si>
  <si>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</si>
  <si>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</si>
  <si>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</si>
  <si>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</si>
  <si>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</si>
  <si>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</si>
  <si>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</si>
  <si>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</si>
  <si>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</si>
  <si>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</si>
  <si>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</si>
  <si>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</si>
  <si>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</si>
  <si>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</si>
  <si>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</si>
  <si>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</si>
  <si>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</si>
  <si>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</si>
  <si>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</si>
  <si>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</si>
  <si>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</si>
  <si>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</si>
  <si>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</si>
  <si>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</si>
  <si>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</si>
  <si>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</si>
  <si>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</si>
  <si>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</si>
  <si>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</si>
  <si>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</si>
  <si>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</si>
  <si>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</si>
  <si>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</si>
  <si>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</si>
  <si>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</si>
  <si>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</si>
  <si>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</si>
  <si>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</si>
  <si>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</si>
  <si>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</si>
  <si>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</si>
  <si>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</si>
  <si>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</si>
  <si>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</si>
  <si>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</si>
  <si>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</si>
  <si>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</si>
  <si>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</si>
  <si>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</si>
  <si>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</si>
  <si>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</si>
  <si>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</si>
  <si>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</si>
  <si>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</si>
  <si>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</si>
  <si>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</si>
  <si>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</si>
  <si>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</si>
  <si>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</si>
  <si>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</si>
  <si>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</si>
  <si>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</si>
  <si>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</si>
  <si>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</si>
  <si>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</si>
  <si>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</si>
  <si>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</si>
  <si>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</si>
  <si>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</si>
  <si>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</si>
  <si>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</si>
  <si>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</si>
  <si>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</si>
  <si>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</si>
  <si>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</si>
  <si>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</si>
  <si>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</si>
  <si>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</si>
  <si>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</si>
  <si>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</si>
  <si>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</si>
  <si>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</si>
  <si>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</si>
  <si>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</si>
  <si>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</si>
  <si>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</si>
  <si>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</si>
  <si>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</si>
  <si>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</si>
  <si>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</si>
  <si>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</si>
  <si>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</si>
  <si>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</si>
  <si>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</si>
  <si>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</si>
  <si>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</si>
  <si>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</si>
  <si>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</si>
  <si>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</si>
  <si>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</si>
  <si>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</si>
  <si>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</si>
  <si>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</si>
  <si>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</si>
  <si>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</si>
  <si>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</si>
  <si>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</si>
  <si>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</si>
  <si>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</si>
  <si>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</si>
  <si>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</si>
  <si>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</si>
  <si>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</si>
  <si>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</si>
  <si>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</si>
  <si>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</si>
  <si>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</si>
  <si>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</si>
  <si>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</si>
  <si>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</si>
  <si>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</si>
  <si>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</si>
  <si>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</si>
  <si>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</si>
  <si>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</si>
  <si>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</si>
  <si>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</si>
  <si>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</si>
  <si>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</si>
  <si>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</si>
  <si>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</si>
  <si>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</si>
  <si>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</si>
  <si>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</si>
  <si>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</si>
  <si>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</si>
  <si>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</si>
  <si>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</si>
  <si>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</si>
  <si>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</si>
  <si>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</si>
  <si>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</si>
  <si>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</si>
  <si>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</si>
  <si>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</si>
  <si>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</si>
  <si>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</si>
  <si>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</si>
  <si>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</si>
  <si>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</si>
  <si>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</si>
  <si>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</si>
  <si>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</si>
  <si>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</si>
  <si>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</si>
  <si>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</si>
  <si>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</si>
  <si>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</si>
  <si>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</si>
  <si>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</si>
  <si>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</si>
  <si>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</si>
  <si>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</si>
  <si>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</si>
  <si>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</si>
  <si>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</si>
  <si>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</si>
  <si>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</si>
  <si>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</si>
  <si>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</si>
  <si>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</si>
  <si>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</si>
  <si>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</si>
  <si>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</si>
  <si>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</si>
  <si>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</si>
  <si>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</si>
  <si>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</si>
  <si>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</si>
  <si>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</si>
  <si>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</si>
  <si>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</si>
  <si>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</si>
  <si>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</si>
  <si>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</si>
  <si>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</si>
  <si>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</si>
  <si>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</si>
  <si>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</si>
  <si>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</si>
  <si>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</si>
  <si>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</si>
  <si>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</si>
  <si>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</si>
  <si>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</si>
  <si>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</si>
  <si>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</si>
  <si>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</si>
  <si>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</si>
  <si>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</si>
  <si>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</si>
  <si>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</si>
  <si>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</si>
  <si>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</si>
  <si>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</si>
  <si>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</si>
  <si>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</si>
  <si>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</si>
  <si>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</si>
  <si>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</si>
  <si>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</si>
  <si>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</si>
  <si>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</si>
  <si>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</si>
  <si>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</si>
  <si>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</si>
  <si>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</si>
  <si>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</si>
  <si>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</si>
  <si>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</si>
  <si>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</si>
  <si>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</si>
  <si>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</si>
  <si>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</si>
  <si>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</si>
  <si>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</si>
  <si>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</si>
  <si>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</si>
  <si>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</si>
  <si>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</si>
  <si>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</si>
  <si>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</si>
  <si>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</si>
  <si>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</si>
  <si>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</si>
  <si>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</si>
  <si>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</si>
  <si>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</si>
  <si>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</si>
  <si>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</si>
  <si>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</si>
  <si>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</si>
  <si>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</si>
  <si>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</si>
  <si>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</si>
  <si>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</si>
  <si>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</si>
  <si>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</si>
  <si>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</si>
  <si>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</si>
  <si>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</si>
  <si>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</si>
  <si>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</si>
  <si>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</si>
  <si>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</si>
  <si>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</si>
  <si>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</si>
  <si>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</si>
  <si>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</si>
  <si>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</si>
  <si>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</si>
  <si>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</si>
  <si>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</si>
  <si>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</si>
  <si>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</si>
  <si>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</si>
  <si>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</si>
  <si>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</si>
  <si>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</si>
  <si>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</si>
  <si>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</si>
  <si>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</si>
  <si>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</si>
  <si>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</si>
  <si>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</si>
  <si>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</si>
  <si>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</si>
  <si>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</si>
  <si>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</si>
  <si>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</si>
  <si>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</si>
  <si>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</si>
  <si>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</si>
  <si>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</si>
  <si>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</si>
  <si>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</si>
  <si>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</si>
  <si>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</si>
  <si>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</si>
  <si>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</si>
  <si>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</si>
  <si>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</si>
  <si>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</si>
  <si>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</si>
  <si>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</si>
  <si>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</si>
  <si>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</si>
  <si>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</si>
  <si>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</si>
  <si>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</si>
  <si>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</si>
  <si>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</si>
  <si>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</si>
  <si>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</si>
  <si>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</si>
  <si>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</si>
  <si>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</si>
  <si>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</si>
  <si>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</si>
  <si>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</si>
  <si>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</si>
  <si>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</si>
  <si>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</si>
  <si>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</si>
  <si>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</si>
  <si>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</si>
  <si>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</si>
  <si>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</si>
  <si>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</si>
  <si>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</si>
  <si>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</si>
  <si>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</si>
  <si>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</si>
  <si>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</si>
  <si>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</si>
  <si>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</si>
  <si>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</si>
  <si>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</si>
  <si>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</si>
  <si>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</si>
  <si>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</si>
  <si>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</si>
  <si>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</si>
  <si>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</si>
  <si>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</si>
  <si>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</si>
  <si>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</si>
  <si>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</si>
  <si>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</si>
  <si>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</si>
  <si>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</si>
  <si>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</si>
  <si>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</si>
  <si>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</si>
  <si>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</si>
  <si>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</si>
  <si>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</si>
  <si>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</si>
  <si>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</si>
  <si>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</si>
  <si>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</si>
  <si>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</si>
  <si>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</si>
  <si>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</si>
  <si>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</si>
  <si>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</si>
  <si>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</si>
  <si>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</si>
  <si>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</si>
  <si>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</si>
  <si>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</si>
  <si>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</si>
  <si>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</si>
  <si>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</si>
  <si>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</si>
  <si>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</si>
  <si>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</si>
  <si>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</si>
  <si>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</si>
  <si>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</si>
  <si>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</si>
  <si>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</si>
  <si>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</si>
  <si>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</si>
  <si>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</si>
  <si>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</si>
  <si>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</si>
  <si>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</si>
  <si>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</si>
  <si>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</si>
  <si>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</si>
  <si>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</si>
  <si>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</si>
  <si>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</si>
  <si>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</si>
  <si>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</si>
  <si>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</si>
  <si>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</si>
  <si>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</si>
  <si>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</si>
  <si>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</si>
  <si>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</si>
  <si>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</si>
  <si>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</si>
  <si>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</si>
  <si>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</si>
  <si>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</si>
  <si>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</si>
  <si>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</si>
  <si>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</si>
  <si>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</si>
  <si>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</si>
  <si>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</si>
  <si>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</si>
  <si>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</si>
  <si>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</si>
  <si>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</si>
  <si>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</si>
  <si>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</si>
  <si>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</si>
  <si>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</si>
  <si>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</si>
  <si>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</si>
  <si>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</si>
  <si>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</si>
  <si>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</si>
  <si>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</si>
  <si>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</si>
  <si>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</si>
  <si>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</si>
  <si>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</si>
  <si>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</si>
  <si>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</si>
  <si>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</si>
  <si>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</si>
  <si>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</si>
  <si>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</si>
  <si>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</si>
  <si>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</si>
  <si>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</si>
  <si>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</si>
  <si>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</si>
  <si>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</si>
  <si>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</si>
  <si>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</si>
  <si>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</si>
  <si>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</si>
  <si>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</si>
  <si>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</si>
  <si>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</si>
  <si>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</si>
  <si>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</si>
  <si>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</si>
  <si>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</si>
  <si>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</si>
  <si>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</si>
  <si>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</si>
  <si>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</si>
  <si>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</si>
  <si>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</si>
  <si>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</si>
  <si>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</si>
  <si>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</si>
  <si>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</si>
  <si>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</si>
  <si>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</si>
  <si>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</si>
  <si>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</si>
  <si>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</si>
  <si>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</si>
  <si>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</si>
  <si>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</si>
  <si>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</si>
  <si>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</si>
  <si>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</si>
  <si>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</si>
  <si>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</si>
  <si>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</si>
  <si>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</si>
  <si>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</si>
  <si>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</si>
  <si>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</si>
  <si>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</si>
  <si>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</si>
  <si>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</si>
  <si>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</si>
  <si>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</si>
  <si>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</si>
  <si>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</si>
  <si>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</si>
  <si>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</si>
  <si>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</si>
  <si>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</si>
  <si>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</si>
  <si>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</si>
  <si>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</si>
  <si>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</si>
  <si>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</si>
  <si>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</si>
  <si>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</si>
  <si>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</si>
  <si>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</si>
  <si>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</si>
  <si>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</si>
  <si>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</si>
  <si>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</si>
  <si>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</si>
  <si>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</si>
  <si>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</si>
  <si>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</si>
  <si>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</si>
  <si>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</si>
  <si>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</si>
  <si>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</si>
  <si>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</si>
  <si>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</si>
  <si>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</si>
  <si>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</si>
  <si>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</si>
  <si>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</si>
  <si>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</si>
  <si>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</si>
  <si>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</si>
  <si>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</si>
  <si>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</si>
  <si>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</si>
  <si>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</si>
  <si>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</si>
  <si>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</si>
  <si>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</si>
  <si>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</si>
  <si>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</si>
  <si>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</si>
  <si>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</si>
  <si>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</si>
  <si>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</si>
  <si>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</si>
  <si>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</si>
  <si>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</si>
  <si>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</si>
  <si>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</si>
  <si>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</si>
  <si>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</si>
  <si>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</si>
  <si>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</si>
  <si>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</si>
  <si>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</si>
  <si>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</si>
  <si>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</si>
  <si>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</si>
  <si>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</si>
  <si>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</si>
  <si>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</si>
  <si>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</si>
  <si>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</si>
  <si>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</si>
  <si>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</si>
  <si>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</si>
  <si>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</si>
  <si>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</si>
  <si>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</si>
  <si>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</si>
  <si>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</si>
  <si>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</si>
  <si>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</si>
  <si>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</si>
  <si>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</si>
  <si>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</si>
  <si>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</si>
  <si>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</si>
  <si>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</si>
  <si>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</si>
  <si>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</si>
  <si>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</si>
  <si>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</si>
  <si>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</si>
  <si>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</si>
  <si>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</si>
  <si>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</si>
  <si>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</si>
  <si>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</si>
  <si>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</si>
  <si>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</si>
  <si>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</si>
  <si>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</si>
  <si>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</si>
  <si>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</si>
  <si>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</si>
  <si>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</si>
  <si>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</si>
  <si>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</si>
  <si>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</si>
  <si>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</si>
  <si>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</si>
  <si>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</si>
  <si>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</si>
  <si>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</si>
  <si>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</si>
  <si>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</si>
  <si>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</si>
  <si>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</si>
  <si>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</si>
  <si>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</si>
  <si>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</si>
  <si>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</si>
  <si>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</si>
  <si>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</si>
  <si>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</si>
  <si>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</si>
  <si>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</si>
  <si>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</si>
  <si>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</si>
  <si>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</si>
  <si>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</si>
  <si>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</si>
  <si>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</si>
  <si>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</si>
  <si>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</si>
  <si>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</si>
  <si>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</si>
  <si>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</si>
  <si>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</si>
  <si>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</si>
  <si>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</si>
  <si>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</si>
  <si>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</si>
  <si>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</si>
  <si>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</si>
  <si>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</si>
  <si>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</si>
  <si>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</si>
  <si>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</si>
  <si>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</si>
  <si>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</si>
  <si>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</si>
  <si>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</si>
  <si>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</si>
  <si>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</si>
  <si>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</si>
  <si>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</si>
  <si>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</si>
  <si>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</si>
  <si>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</si>
  <si>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</si>
  <si>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</si>
  <si>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</si>
  <si>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</si>
  <si>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</si>
  <si>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</si>
  <si>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</si>
  <si>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</si>
  <si>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</si>
  <si>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</si>
  <si>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</si>
  <si>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</si>
  <si>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</si>
  <si>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</si>
  <si>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</si>
  <si>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</si>
  <si>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</si>
  <si>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</si>
  <si>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</si>
  <si>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</si>
  <si>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</si>
  <si>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</si>
  <si>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</si>
  <si>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</si>
  <si>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</si>
  <si>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</si>
  <si>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</si>
  <si>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</si>
  <si>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</si>
  <si>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</si>
  <si>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</si>
  <si>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</si>
  <si>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</si>
  <si>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</si>
  <si>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</si>
  <si>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</si>
  <si>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</si>
  <si>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</si>
  <si>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</si>
  <si>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</si>
  <si>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</si>
  <si>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</si>
  <si>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</si>
  <si>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</si>
  <si>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</si>
  <si>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</si>
  <si>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</si>
  <si>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</si>
  <si>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</si>
  <si>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</si>
  <si>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</si>
  <si>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</si>
  <si>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</si>
  <si>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</si>
  <si>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</si>
  <si>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</si>
  <si>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</si>
  <si>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</si>
  <si>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</si>
  <si>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</si>
  <si>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</si>
  <si>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</si>
  <si>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</si>
  <si>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</si>
  <si>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</si>
  <si>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</si>
  <si>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</si>
  <si>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</si>
  <si>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</si>
  <si>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</si>
  <si>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</si>
  <si>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</si>
  <si>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</si>
  <si>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</si>
  <si>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</si>
  <si>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</si>
  <si>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</si>
  <si>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</si>
  <si>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</si>
  <si>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</si>
  <si>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</si>
  <si>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</si>
  <si>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</si>
  <si>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</si>
  <si>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</si>
  <si>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</si>
  <si>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</si>
  <si>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</si>
  <si>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</si>
  <si>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</si>
  <si>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</si>
  <si>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</si>
  <si>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</si>
  <si>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</si>
  <si>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</si>
  <si>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</si>
  <si>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</si>
  <si>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</si>
  <si>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</si>
  <si>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</si>
  <si>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</si>
  <si>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</si>
  <si>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</si>
  <si>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</si>
  <si>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</si>
  <si>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</si>
  <si>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</si>
  <si>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</si>
  <si>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</si>
  <si>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</si>
  <si>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</si>
  <si>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</si>
  <si>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</si>
  <si>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</si>
  <si>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</si>
  <si>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</si>
  <si>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</si>
  <si>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</si>
  <si>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</si>
  <si>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</si>
  <si>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</si>
  <si>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</si>
  <si>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</si>
  <si>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</si>
  <si>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</si>
  <si>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</si>
  <si>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</si>
  <si>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</si>
  <si>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</si>
  <si>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</si>
  <si>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</si>
  <si>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</si>
  <si>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</si>
  <si>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</si>
  <si>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</si>
  <si>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</si>
  <si>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</si>
  <si>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</si>
  <si>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</si>
  <si>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</si>
  <si>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</si>
  <si>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</si>
  <si>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</si>
  <si>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</si>
  <si>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</si>
  <si>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</si>
  <si>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</si>
  <si>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</si>
  <si>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</si>
  <si>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</si>
  <si>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</si>
  <si>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</si>
  <si>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</si>
  <si>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</si>
  <si>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</si>
  <si>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</si>
  <si>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</si>
  <si>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</si>
  <si>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</si>
  <si>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</si>
  <si>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</si>
  <si>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</si>
  <si>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</si>
  <si>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</si>
  <si>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</si>
  <si>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</si>
  <si>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</si>
  <si>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</si>
  <si>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</si>
  <si>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</si>
  <si>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</si>
  <si>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</si>
  <si>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</si>
  <si>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</si>
  <si>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</si>
  <si>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</si>
  <si>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</si>
  <si>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</si>
  <si>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</si>
  <si>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</si>
  <si>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</si>
  <si>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</si>
  <si>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</si>
  <si>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</si>
  <si>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</si>
  <si>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</si>
  <si>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</si>
  <si>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</si>
  <si>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</si>
  <si>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</si>
  <si>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</si>
  <si>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</si>
  <si>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</si>
  <si>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</si>
  <si>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</si>
  <si>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</si>
  <si>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</si>
  <si>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</si>
  <si>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</si>
  <si>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</si>
  <si>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</si>
  <si>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</si>
  <si>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</si>
  <si>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</si>
  <si>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</si>
  <si>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</si>
  <si>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</si>
  <si>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</si>
  <si>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</si>
  <si>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</si>
  <si>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</si>
  <si>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</si>
  <si>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</si>
  <si>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</si>
  <si>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</si>
  <si>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</si>
  <si>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</si>
  <si>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</si>
  <si>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</si>
  <si>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</si>
  <si>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</si>
  <si>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</si>
  <si>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</si>
  <si>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</si>
  <si>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</si>
  <si>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</si>
  <si>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</si>
  <si>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</si>
  <si>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</si>
  <si>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</si>
  <si>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</si>
  <si>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</si>
  <si>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</si>
  <si>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</si>
  <si>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</si>
  <si>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</si>
  <si>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</si>
  <si>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</si>
  <si>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</si>
  <si>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</si>
  <si>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</si>
  <si>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</si>
  <si>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</si>
  <si>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</si>
  <si>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</si>
  <si>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</si>
  <si>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</si>
  <si>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</si>
  <si>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</si>
  <si>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</si>
  <si>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</si>
  <si>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</si>
  <si>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</si>
  <si>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</si>
  <si>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</si>
  <si>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</si>
  <si>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</si>
  <si>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</si>
  <si>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</si>
  <si>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</si>
  <si>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</si>
  <si>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</si>
  <si>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</si>
  <si>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</si>
  <si>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</si>
  <si>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</si>
  <si>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</si>
  <si>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</si>
  <si>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</si>
  <si>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</si>
  <si>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</si>
  <si>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</si>
  <si>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</si>
  <si>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</si>
  <si>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</si>
  <si>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</si>
  <si>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</si>
  <si>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</si>
  <si>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</si>
  <si>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</si>
  <si>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</si>
  <si>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</si>
  <si>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</si>
  <si>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</si>
  <si>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</si>
  <si>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</si>
  <si>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</si>
  <si>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</si>
  <si>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</si>
  <si>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</si>
  <si>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</si>
  <si>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</si>
  <si>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</si>
  <si>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</si>
  <si>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</si>
  <si>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</si>
  <si>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</si>
  <si>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</si>
  <si>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</si>
  <si>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</si>
  <si>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</si>
  <si>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</si>
  <si>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</si>
  <si>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</si>
  <si>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</si>
  <si>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</si>
  <si>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</si>
  <si>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</si>
  <si>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</si>
  <si>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</si>
  <si>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</si>
  <si>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</si>
  <si>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</si>
  <si>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</si>
  <si>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</si>
  <si>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</si>
  <si>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</si>
  <si>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</si>
  <si>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</si>
  <si>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</si>
  <si>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</si>
  <si>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</si>
  <si>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</si>
  <si>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</si>
  <si>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</si>
  <si>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</si>
  <si>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</si>
  <si>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</si>
  <si>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</si>
  <si>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</si>
  <si>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</si>
  <si>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</si>
  <si>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</si>
  <si>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</si>
  <si>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</si>
  <si>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</si>
  <si>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</si>
  <si>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</si>
  <si>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</si>
  <si>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</si>
  <si>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</si>
  <si>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</si>
  <si>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</si>
  <si>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</si>
  <si>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</si>
  <si>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</si>
  <si>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</si>
  <si>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</si>
  <si>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</si>
  <si>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</si>
  <si>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</si>
  <si>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</si>
  <si>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</si>
  <si>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</si>
  <si>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</si>
  <si>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</si>
  <si>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</si>
  <si>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</si>
  <si>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</si>
  <si>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</si>
  <si>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</si>
  <si>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</si>
  <si>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</si>
  <si>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</si>
  <si>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</si>
  <si>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</si>
  <si>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</si>
  <si>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</si>
  <si>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</si>
  <si>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</si>
  <si>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</si>
  <si>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</si>
  <si>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</si>
  <si>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</si>
  <si>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</si>
  <si>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</si>
  <si>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</si>
  <si>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</si>
  <si>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</si>
  <si>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</si>
  <si>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</si>
  <si>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</si>
  <si>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</si>
  <si>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</si>
  <si>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</si>
  <si>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</si>
  <si>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</si>
  <si>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</si>
  <si>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</si>
  <si>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</si>
  <si>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</si>
  <si>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</si>
  <si>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</si>
  <si>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</si>
  <si>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</si>
  <si>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</si>
  <si>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</si>
  <si>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</si>
  <si>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</si>
  <si>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</si>
  <si>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</si>
  <si>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</si>
  <si>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</si>
  <si>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</si>
  <si>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</si>
  <si>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</si>
  <si>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</si>
  <si>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</si>
  <si>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</si>
  <si>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</si>
  <si>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</si>
  <si>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</si>
  <si>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</si>
  <si>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</si>
  <si>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</si>
  <si>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</si>
  <si>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</si>
  <si>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</si>
  <si>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</si>
  <si>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</si>
  <si>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</si>
  <si>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</si>
  <si>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</si>
  <si>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</si>
  <si>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</si>
  <si>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</si>
  <si>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</si>
  <si>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</si>
  <si>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</si>
  <si>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</si>
  <si>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</si>
  <si>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</si>
  <si>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</si>
  <si>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</si>
  <si>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</si>
  <si>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</si>
  <si>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</si>
  <si>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</si>
  <si>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</si>
  <si>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</si>
  <si>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</si>
  <si>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</si>
  <si>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</si>
  <si>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</si>
  <si>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</si>
  <si>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</si>
  <si>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</si>
  <si>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</si>
  <si>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</si>
  <si>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</si>
  <si>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</si>
  <si>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</si>
  <si>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</si>
  <si>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</si>
  <si>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</si>
  <si>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</si>
  <si>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</si>
  <si>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</si>
  <si>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</si>
  <si>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</si>
  <si>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</si>
  <si>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</si>
  <si>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</si>
  <si>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</si>
  <si>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</si>
  <si>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</si>
  <si>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</si>
  <si>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</si>
  <si>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</si>
  <si>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</si>
  <si>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</si>
  <si>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</si>
  <si>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</si>
  <si>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</si>
  <si>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</si>
  <si>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</si>
  <si>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</si>
  <si>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</si>
  <si>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</si>
  <si>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</si>
  <si>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</si>
  <si>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</si>
  <si>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</si>
  <si>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</si>
  <si>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</si>
  <si>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</si>
  <si>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</si>
  <si>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</si>
  <si>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</si>
  <si>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</si>
  <si>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</si>
  <si>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</si>
  <si>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</si>
  <si>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</si>
  <si>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</si>
  <si>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</si>
  <si>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</si>
  <si>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</si>
  <si>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</si>
  <si>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</si>
  <si>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</si>
  <si>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</si>
  <si>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</si>
  <si>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</si>
  <si>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</si>
  <si>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</si>
  <si>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</si>
  <si>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</si>
  <si>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</si>
  <si>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</si>
  <si>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</si>
  <si>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</si>
  <si>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</si>
  <si>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</si>
  <si>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</si>
  <si>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</si>
  <si>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</si>
  <si>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</si>
  <si>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</si>
  <si>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</si>
  <si>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</si>
  <si>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</si>
  <si>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</si>
  <si>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</si>
  <si>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</si>
  <si>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</si>
  <si>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</si>
  <si>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</si>
  <si>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</si>
  <si>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</si>
  <si>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</si>
  <si>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</si>
  <si>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</si>
  <si>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</si>
  <si>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</si>
  <si>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</si>
  <si>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</si>
  <si>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</si>
  <si>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</si>
  <si>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</si>
  <si>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</si>
  <si>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</si>
  <si>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</si>
  <si>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</si>
  <si>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</si>
  <si>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</si>
  <si>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</si>
  <si>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</si>
  <si>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</si>
  <si>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</si>
  <si>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</si>
  <si>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</si>
  <si>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</si>
  <si>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</si>
  <si>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</si>
  <si>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</si>
  <si>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</si>
  <si>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</si>
  <si>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</si>
  <si>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</si>
  <si>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</si>
  <si>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</si>
  <si>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</si>
  <si>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</si>
  <si>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</si>
  <si>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</si>
  <si>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</si>
  <si>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</si>
  <si>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</si>
  <si>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</si>
  <si>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</si>
  <si>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</si>
  <si>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</si>
  <si>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</si>
  <si>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</si>
  <si>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</si>
  <si>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</si>
  <si>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</si>
  <si>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</si>
  <si>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</si>
  <si>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</si>
  <si>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</si>
  <si>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</si>
  <si>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</si>
  <si>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</si>
  <si>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</si>
  <si>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</si>
  <si>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</si>
  <si>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</si>
  <si>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</si>
  <si>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</si>
  <si>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</si>
  <si>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</si>
  <si>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</si>
  <si>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</si>
  <si>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</si>
  <si>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</si>
  <si>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</si>
  <si>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</si>
  <si>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</si>
  <si>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</si>
  <si>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</si>
  <si>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</si>
  <si>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</si>
  <si>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</si>
  <si>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</si>
  <si>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</si>
  <si>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</si>
  <si>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</si>
  <si>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</si>
  <si>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</si>
  <si>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</si>
  <si>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</si>
  <si>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</si>
  <si>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</si>
  <si>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</si>
  <si>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</si>
  <si>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</si>
  <si>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</si>
  <si>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</si>
  <si>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</si>
  <si>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</si>
  <si>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</si>
  <si>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</si>
  <si>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</si>
  <si>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</si>
  <si>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</si>
  <si>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</si>
  <si>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</si>
  <si>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</si>
  <si>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</si>
  <si>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</si>
  <si>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</si>
  <si>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</si>
  <si>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</si>
  <si>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</si>
  <si>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</si>
  <si>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</si>
  <si>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</si>
  <si>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</si>
  <si>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</si>
  <si>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</si>
  <si>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</si>
  <si>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</si>
  <si>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</si>
  <si>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</si>
  <si>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</si>
  <si>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</si>
  <si>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</si>
  <si>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</si>
  <si>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</si>
  <si>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</si>
  <si>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</si>
  <si>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</si>
  <si>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</si>
  <si>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</si>
  <si>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</si>
  <si>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</si>
  <si>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</si>
  <si>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</si>
  <si>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</si>
  <si>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</si>
  <si>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</si>
  <si>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</si>
  <si>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</si>
  <si>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</si>
  <si>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</si>
  <si>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</si>
  <si>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</si>
  <si>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</si>
  <si>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</si>
  <si>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</si>
  <si>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</si>
  <si>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</si>
  <si>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</si>
  <si>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</si>
  <si>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</si>
  <si>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</si>
  <si>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</si>
  <si>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</si>
  <si>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</si>
  <si>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</si>
  <si>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</si>
  <si>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</si>
  <si>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</si>
  <si>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</si>
  <si>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</si>
  <si>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</si>
  <si>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</si>
  <si>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</si>
  <si>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</si>
  <si>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</si>
  <si>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</si>
  <si>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</si>
  <si>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</si>
  <si>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</si>
  <si>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</si>
  <si>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</si>
  <si>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</si>
  <si>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</si>
  <si>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</si>
  <si>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</si>
  <si>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</si>
  <si>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</si>
  <si>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</si>
  <si>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</si>
  <si>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</si>
  <si>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</si>
  <si>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</si>
  <si>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</si>
  <si>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</si>
  <si>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</si>
  <si>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</si>
  <si>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</si>
  <si>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</si>
  <si>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</si>
  <si>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</si>
  <si>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</si>
  <si>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</si>
  <si>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</si>
  <si>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</si>
  <si>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</si>
  <si>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</si>
  <si>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</si>
  <si>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</si>
  <si>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</si>
  <si>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</si>
  <si>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</si>
  <si>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</si>
  <si>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</si>
  <si>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</si>
  <si>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</si>
  <si>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</si>
  <si>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</si>
  <si>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</si>
  <si>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</si>
  <si>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</si>
  <si>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</si>
  <si>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</si>
  <si>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</si>
  <si>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</si>
  <si>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</si>
  <si>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</si>
  <si>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</si>
  <si>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</si>
  <si>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</si>
  <si>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</si>
  <si>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</si>
  <si>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</si>
  <si>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</si>
  <si>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</si>
  <si>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</si>
  <si>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</si>
  <si>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</si>
  <si>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</si>
  <si>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</si>
  <si>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</si>
  <si>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</si>
  <si>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</si>
  <si>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</si>
  <si>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</si>
  <si>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</si>
  <si>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</si>
  <si>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</si>
  <si>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</si>
  <si>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</si>
  <si>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</si>
  <si>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</si>
  <si>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</si>
  <si>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</si>
  <si>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</si>
  <si>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</si>
  <si>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</si>
  <si>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</si>
  <si>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</si>
  <si>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</si>
  <si>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</si>
  <si>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</si>
  <si>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</si>
  <si>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</si>
  <si>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</si>
  <si>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</si>
  <si>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</si>
  <si>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</si>
  <si>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</si>
  <si>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</si>
  <si>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</si>
  <si>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</si>
  <si>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</si>
  <si>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</si>
  <si>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</si>
  <si>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</si>
  <si>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</si>
  <si>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</si>
  <si>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</si>
  <si>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</si>
  <si>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</si>
  <si>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</si>
  <si>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</si>
  <si>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</si>
  <si>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</si>
  <si>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</si>
  <si>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</si>
  <si>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</si>
  <si>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</si>
  <si>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</si>
  <si>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</si>
  <si>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</si>
  <si>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</si>
  <si>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</si>
  <si>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</si>
  <si>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</si>
  <si>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</si>
  <si>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</si>
  <si>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</si>
  <si>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</si>
  <si>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</si>
  <si>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</si>
  <si>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</si>
  <si>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</si>
  <si>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</si>
  <si>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</si>
  <si>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</si>
  <si>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</si>
  <si>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</si>
  <si>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</si>
  <si>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</si>
  <si>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</si>
  <si>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</si>
  <si>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</si>
  <si>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</si>
  <si>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</si>
  <si>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</si>
  <si>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</si>
  <si>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</si>
  <si>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</si>
  <si>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</si>
  <si>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</si>
  <si>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</si>
  <si>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</si>
  <si>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</si>
  <si>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</si>
  <si>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</si>
  <si>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</si>
  <si>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</si>
  <si>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</si>
  <si>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</si>
  <si>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</si>
  <si>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</si>
  <si>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</si>
  <si>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</si>
  <si>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</si>
  <si>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</si>
  <si>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</si>
  <si>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</si>
  <si>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</si>
  <si>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</si>
  <si>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</si>
  <si>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</si>
  <si>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</si>
  <si>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</si>
  <si>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</si>
  <si>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</si>
  <si>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</si>
  <si>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</si>
  <si>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</si>
  <si>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</si>
  <si>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</si>
  <si>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</si>
  <si>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</si>
  <si>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</si>
  <si>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</si>
  <si>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</si>
  <si>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</si>
  <si>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</si>
  <si>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</si>
  <si>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</si>
  <si>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</si>
  <si>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</si>
  <si>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</si>
  <si>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</si>
  <si>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</si>
  <si>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</si>
  <si>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</si>
  <si>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</si>
  <si>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</si>
  <si>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</si>
  <si>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</si>
  <si>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</si>
  <si>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</si>
  <si>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</si>
  <si>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</si>
  <si>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</si>
  <si>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</si>
  <si>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</si>
  <si>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</si>
  <si>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</si>
  <si>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</si>
  <si>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</si>
  <si>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</si>
  <si>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</si>
  <si>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</si>
  <si>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</si>
  <si>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</si>
  <si>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</si>
  <si>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</si>
  <si>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</si>
  <si>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</si>
  <si>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</si>
  <si>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</si>
  <si>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</si>
  <si>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</si>
  <si>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</si>
  <si>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</si>
  <si>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</si>
  <si>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</si>
  <si>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</si>
  <si>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</si>
  <si>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</si>
  <si>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</si>
  <si>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</si>
  <si>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</si>
  <si>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</si>
  <si>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</si>
  <si>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</si>
  <si>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</si>
  <si>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</si>
  <si>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</si>
  <si>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</si>
  <si>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</si>
  <si>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</si>
  <si>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</si>
  <si>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</si>
  <si>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</si>
  <si>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</si>
  <si>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</si>
  <si>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</si>
  <si>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</si>
  <si>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</si>
  <si>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</si>
  <si>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</si>
  <si>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</si>
  <si>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</si>
  <si>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</si>
  <si>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</si>
  <si>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</si>
  <si>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</si>
  <si>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</si>
  <si>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</si>
  <si>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</si>
  <si>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</si>
  <si>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</si>
  <si>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</si>
  <si>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</si>
  <si>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</si>
  <si>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</si>
  <si>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</si>
  <si>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</si>
  <si>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</si>
  <si>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</si>
  <si>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</si>
  <si>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</si>
  <si>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</si>
  <si>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</si>
  <si>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</si>
  <si>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</si>
  <si>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</si>
  <si>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</si>
  <si>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</si>
  <si>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</si>
  <si>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</si>
  <si>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</si>
  <si>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</si>
  <si>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</si>
  <si>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</si>
  <si>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</si>
  <si>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</si>
  <si>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</si>
  <si>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</si>
  <si>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</si>
  <si>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</si>
  <si>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</si>
  <si>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</si>
  <si>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</si>
  <si>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</si>
  <si>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</si>
  <si>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</si>
  <si>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</si>
  <si>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</si>
  <si>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</si>
  <si>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</si>
  <si>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</si>
  <si>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</si>
  <si>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</si>
  <si>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</si>
  <si>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</si>
  <si>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</si>
  <si>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</si>
  <si>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</si>
  <si>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</si>
  <si>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</si>
  <si>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</si>
  <si>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</si>
  <si>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</si>
  <si>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</si>
  <si>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</si>
  <si>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</si>
  <si>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</si>
  <si>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</si>
  <si>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</si>
  <si>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</si>
  <si>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</si>
  <si>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</si>
  <si>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</si>
  <si>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</si>
  <si>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</si>
  <si>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</si>
  <si>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</si>
  <si>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</si>
  <si>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</si>
  <si>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</si>
  <si>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</si>
  <si>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</si>
  <si>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</si>
  <si>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</si>
  <si>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</si>
  <si>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</si>
  <si>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</si>
  <si>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</si>
  <si>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</si>
  <si>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</si>
  <si>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</si>
  <si>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</si>
  <si>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</si>
  <si>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</si>
  <si>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</si>
  <si>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</si>
  <si>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</si>
  <si>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</si>
  <si>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</si>
  <si>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</si>
  <si>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</si>
  <si>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</si>
  <si>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</si>
  <si>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</si>
  <si>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</si>
  <si>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</si>
  <si>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</si>
  <si>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</si>
  <si>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</si>
  <si>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</si>
  <si>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</si>
  <si>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</si>
  <si>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</si>
  <si>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</si>
  <si>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</si>
  <si>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</si>
  <si>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</si>
  <si>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</si>
  <si>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</si>
  <si>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</si>
  <si>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</si>
  <si>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</si>
  <si>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</si>
  <si>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</si>
  <si>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</si>
  <si>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</si>
  <si>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</si>
  <si>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</si>
  <si>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</si>
  <si>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</si>
  <si>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</si>
  <si>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</si>
  <si>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</si>
  <si>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</si>
  <si>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</si>
  <si>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</si>
  <si>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</si>
  <si>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</si>
  <si>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</si>
  <si>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</si>
  <si>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</si>
  <si>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</si>
  <si>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</si>
  <si>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</si>
  <si>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</si>
  <si>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</si>
  <si>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</si>
  <si>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</si>
  <si>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</si>
  <si>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</si>
  <si>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</si>
  <si>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</si>
  <si>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</si>
  <si>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</si>
  <si>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</si>
  <si>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</si>
  <si>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</si>
  <si>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</si>
  <si>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</si>
  <si>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</si>
  <si>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</si>
  <si>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</si>
  <si>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</si>
  <si>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</si>
  <si>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</si>
  <si>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</si>
  <si>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</si>
  <si>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</si>
  <si>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</si>
  <si>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</si>
  <si>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</si>
  <si>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</si>
  <si>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</si>
  <si>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</si>
  <si>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</si>
  <si>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</si>
  <si>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</si>
  <si>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</si>
  <si>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</si>
  <si>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</si>
  <si>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</si>
  <si>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</si>
  <si>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</si>
  <si>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</si>
  <si>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</si>
  <si>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</si>
  <si>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</si>
  <si>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</si>
  <si>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</si>
  <si>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</si>
  <si>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</si>
  <si>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</si>
  <si>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</si>
  <si>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</si>
  <si>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</si>
  <si>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</si>
  <si>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</si>
  <si>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</si>
  <si>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</si>
  <si>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</si>
  <si>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</si>
  <si>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</si>
  <si>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</si>
  <si>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</si>
  <si>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</si>
  <si>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</si>
  <si>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</si>
  <si>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</si>
  <si>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</si>
  <si>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</si>
  <si>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</si>
  <si>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</si>
  <si>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</si>
  <si>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</si>
  <si>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</si>
  <si>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</si>
  <si>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</si>
  <si>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</si>
  <si>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</si>
  <si>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</si>
  <si>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</si>
  <si>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</si>
  <si>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</si>
  <si>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</si>
  <si>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</si>
  <si>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</si>
  <si>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</si>
  <si>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</si>
  <si>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</si>
  <si>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</si>
  <si>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</si>
  <si>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</si>
  <si>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</si>
  <si>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</si>
  <si>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</si>
  <si>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</si>
  <si>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</si>
  <si>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</si>
  <si>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</si>
  <si>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</si>
  <si>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</si>
  <si>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</si>
  <si>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</si>
  <si>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</si>
  <si>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</si>
  <si>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</si>
  <si>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</si>
  <si>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</si>
  <si>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</si>
  <si>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</si>
  <si>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</si>
  <si>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</si>
  <si>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</si>
  <si>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</si>
  <si>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</si>
  <si>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</si>
  <si>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</si>
  <si>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</si>
  <si>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</si>
  <si>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</si>
  <si>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</si>
  <si>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</si>
  <si>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</si>
  <si>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</si>
  <si>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</si>
  <si>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</si>
  <si>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</si>
  <si>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</si>
  <si>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</si>
  <si>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</si>
  <si>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</si>
  <si>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</si>
  <si>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</si>
  <si>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</si>
  <si>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</si>
  <si>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</si>
  <si>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</si>
  <si>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</si>
  <si>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</si>
  <si>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</si>
  <si>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</si>
  <si>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</si>
  <si>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</si>
  <si>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</si>
  <si>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</si>
  <si>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</si>
  <si>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</si>
  <si>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</si>
  <si>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</si>
  <si>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</si>
  <si>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</si>
  <si>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</si>
  <si>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</si>
  <si>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</si>
  <si>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</si>
  <si>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</si>
  <si>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</si>
  <si>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</si>
  <si>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</si>
  <si>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</si>
  <si>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</si>
  <si>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</si>
  <si>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</si>
  <si>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</si>
  <si>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</si>
  <si>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</si>
  <si>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</si>
  <si>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</si>
  <si>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</si>
  <si>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</si>
  <si>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</si>
  <si>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</si>
  <si>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</si>
  <si>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</si>
  <si>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</si>
  <si>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</si>
  <si>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</si>
  <si>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</si>
  <si>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</si>
  <si>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</si>
  <si>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</si>
  <si>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</si>
  <si>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</si>
  <si>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</si>
  <si>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</si>
  <si>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</si>
  <si>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</si>
  <si>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</si>
  <si>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</si>
  <si>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</si>
  <si>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</si>
  <si>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</si>
  <si>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</si>
  <si>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</si>
  <si>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</si>
  <si>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</si>
  <si>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</si>
  <si>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</si>
  <si>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</si>
  <si>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</si>
  <si>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</si>
  <si>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</si>
  <si>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</si>
  <si>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</si>
  <si>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</si>
  <si>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</si>
  <si>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</si>
  <si>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</si>
  <si>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</si>
  <si>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</si>
  <si>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</si>
  <si>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</si>
  <si>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</si>
  <si>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</si>
  <si>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</si>
  <si>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</si>
  <si>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</si>
  <si>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</si>
  <si>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</si>
  <si>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</si>
  <si>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</si>
  <si>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</si>
  <si>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</si>
  <si>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</si>
  <si>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</si>
  <si>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</si>
  <si>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</si>
  <si>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</si>
  <si>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</si>
  <si>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</si>
  <si>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</si>
  <si>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</si>
  <si>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</si>
  <si>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</si>
  <si>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</si>
  <si>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</si>
  <si>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</si>
  <si>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</si>
  <si>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</si>
  <si>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</si>
  <si>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</si>
  <si>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</si>
  <si>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</si>
  <si>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</si>
  <si>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</si>
  <si>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</si>
  <si>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</si>
  <si>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</si>
  <si>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</si>
  <si>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</si>
  <si>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</si>
  <si>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</si>
  <si>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</si>
  <si>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</si>
  <si>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</si>
  <si>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</si>
  <si>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</si>
  <si>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</si>
  <si>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</si>
  <si>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</si>
  <si>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</si>
  <si>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</si>
  <si>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</si>
  <si>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</si>
  <si>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</si>
  <si>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</si>
  <si>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</si>
  <si>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</si>
  <si>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</si>
  <si>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</si>
  <si>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</si>
  <si>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</si>
  <si>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</si>
  <si>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</si>
  <si>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</si>
  <si>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</si>
  <si>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</si>
  <si>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</si>
  <si>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</si>
  <si>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</si>
  <si>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</si>
  <si>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</si>
  <si>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</si>
  <si>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</si>
  <si>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</si>
  <si>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</si>
  <si>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</si>
  <si>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</si>
  <si>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</si>
  <si>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</si>
  <si>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</si>
  <si>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</si>
  <si>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</si>
  <si>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</si>
  <si>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</si>
  <si>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</si>
  <si>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</si>
  <si>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</si>
  <si>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</si>
  <si>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</si>
  <si>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</si>
  <si>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</si>
  <si>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</si>
  <si>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</si>
  <si>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</si>
  <si>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</si>
  <si>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</si>
  <si>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</si>
  <si>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</si>
  <si>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</si>
  <si>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</si>
  <si>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</si>
  <si>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</si>
  <si>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</si>
  <si>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</si>
  <si>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</si>
  <si>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</si>
  <si>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</si>
  <si>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</si>
  <si>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</si>
  <si>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</si>
  <si>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</si>
  <si>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</si>
  <si>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</si>
  <si>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</si>
  <si>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</si>
  <si>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</si>
  <si>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</si>
  <si>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</si>
  <si>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</si>
  <si>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</si>
  <si>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</si>
  <si>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</si>
  <si>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</si>
  <si>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</si>
  <si>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</si>
  <si>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</si>
  <si>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</si>
  <si>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</si>
  <si>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</si>
  <si>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</si>
  <si>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</si>
  <si>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</si>
  <si>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</si>
  <si>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</si>
  <si>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</si>
  <si>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</si>
  <si>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</si>
  <si>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</si>
  <si>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</si>
  <si>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</si>
  <si>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</si>
  <si>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</si>
  <si>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</si>
  <si>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</si>
  <si>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</si>
  <si>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</si>
  <si>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</si>
  <si>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</si>
  <si>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</si>
  <si>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</si>
  <si>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</si>
  <si>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</si>
  <si>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</si>
  <si>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</si>
  <si>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</si>
  <si>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</si>
  <si>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</si>
  <si>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</si>
  <si>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</si>
  <si>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</si>
  <si>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</si>
  <si>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</si>
  <si>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</si>
  <si>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</si>
  <si>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</si>
  <si>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</si>
  <si>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</si>
  <si>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</si>
  <si>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</si>
  <si>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</si>
  <si>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</si>
  <si>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</si>
  <si>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</si>
  <si>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</si>
  <si>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</si>
  <si>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</si>
  <si>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</si>
  <si>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</si>
  <si>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</si>
  <si>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</si>
  <si>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</si>
  <si>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</si>
  <si>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</si>
  <si>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</si>
  <si>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</si>
  <si>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</si>
  <si>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</si>
  <si>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</si>
  <si>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</si>
  <si>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</si>
  <si>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</si>
  <si>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</si>
  <si>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</si>
  <si>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</si>
  <si>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</si>
  <si>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</si>
  <si>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</si>
  <si>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</si>
  <si>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</si>
  <si>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</si>
  <si>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</si>
  <si>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</si>
  <si>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</si>
  <si>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</si>
  <si>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</si>
  <si>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</si>
  <si>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</si>
  <si>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</si>
  <si>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</si>
  <si>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</si>
  <si>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</si>
  <si>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</si>
  <si>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</si>
  <si>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</si>
  <si>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</si>
  <si>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</si>
  <si>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</si>
  <si>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</si>
  <si>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</si>
  <si>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</si>
  <si>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</si>
  <si>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</si>
  <si>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</si>
  <si>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</si>
  <si>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</si>
  <si>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</si>
  <si>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</si>
  <si>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</si>
  <si>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</si>
  <si>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</si>
  <si>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</si>
  <si>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</si>
  <si>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</si>
  <si>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</si>
  <si>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</si>
  <si>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</si>
  <si>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</si>
  <si>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</si>
  <si>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</si>
  <si>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</si>
  <si>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</si>
  <si>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</si>
  <si>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</si>
  <si>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</si>
  <si>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</si>
  <si>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</si>
  <si>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</si>
  <si>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</si>
  <si>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</si>
  <si>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</si>
  <si>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</si>
  <si>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</si>
  <si>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</si>
  <si>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</si>
  <si>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</si>
  <si>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</si>
  <si>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</si>
  <si>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</si>
  <si>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</si>
  <si>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</si>
  <si>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</si>
  <si>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</si>
  <si>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</si>
  <si>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</si>
  <si>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</si>
  <si>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</si>
  <si>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</si>
  <si>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</si>
  <si>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</si>
  <si>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</si>
  <si>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</si>
  <si>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</si>
  <si>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</si>
  <si>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</si>
  <si>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</si>
  <si>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</si>
  <si>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</si>
  <si>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</si>
  <si>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</si>
  <si>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</si>
  <si>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</si>
  <si>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</si>
  <si>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</si>
  <si>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</si>
  <si>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</si>
  <si>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</si>
  <si>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</si>
  <si>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</si>
  <si>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</si>
  <si>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</si>
  <si>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</si>
  <si>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</si>
  <si>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</si>
  <si>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</si>
  <si>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</si>
  <si>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</si>
  <si>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</si>
  <si>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</si>
  <si>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</si>
  <si>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</si>
  <si>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</si>
  <si>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</si>
  <si>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</si>
  <si>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</si>
  <si>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</si>
  <si>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</si>
  <si>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</si>
  <si>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</si>
  <si>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</si>
  <si>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</si>
  <si>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</si>
  <si>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</si>
  <si>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</si>
  <si>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</si>
  <si>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</si>
  <si>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</si>
  <si>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</si>
  <si>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</si>
  <si>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</si>
  <si>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</si>
  <si>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</si>
  <si>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</si>
  <si>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</si>
  <si>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</si>
  <si>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</si>
  <si>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</si>
  <si>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</si>
  <si>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</si>
  <si>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</si>
  <si>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</si>
  <si>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</si>
  <si>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</si>
  <si>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</si>
  <si>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</si>
  <si>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</si>
  <si>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</si>
  <si>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</si>
  <si>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</si>
  <si>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</si>
  <si>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</si>
  <si>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</si>
  <si>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</si>
  <si>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</si>
  <si>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</si>
  <si>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</si>
  <si>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</si>
  <si>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</si>
  <si>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</si>
  <si>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</si>
  <si>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</si>
  <si>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</si>
  <si>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</si>
  <si>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</si>
  <si>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</si>
  <si>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</si>
  <si>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</si>
  <si>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</si>
  <si>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</si>
  <si>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</si>
  <si>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</si>
  <si>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</si>
  <si>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</si>
  <si>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</si>
  <si>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</si>
  <si>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</si>
  <si>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</si>
  <si>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</si>
  <si>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</si>
  <si>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</si>
  <si>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</si>
  <si>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</si>
  <si>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</si>
  <si>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</si>
  <si>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</si>
  <si>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</si>
  <si>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</si>
  <si>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</si>
  <si>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</si>
  <si>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</si>
  <si>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</si>
  <si>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</si>
  <si>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</si>
  <si>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</si>
  <si>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</si>
  <si>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</si>
  <si>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</si>
  <si>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</si>
  <si>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</si>
  <si>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</si>
  <si>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</si>
  <si>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</si>
  <si>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</si>
  <si>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</si>
  <si>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</si>
  <si>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</si>
  <si>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</si>
  <si>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</si>
  <si>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</si>
  <si>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</si>
  <si>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</si>
  <si>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</si>
  <si>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</si>
  <si>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</si>
  <si>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</si>
  <si>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</si>
  <si>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</si>
  <si>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</si>
  <si>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</si>
  <si>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</si>
  <si>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</si>
  <si>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</si>
  <si>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</si>
  <si>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</si>
  <si>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</si>
  <si>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</si>
  <si>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</si>
  <si>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</si>
  <si>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</si>
  <si>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</si>
  <si>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</si>
  <si>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</si>
  <si>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</si>
  <si>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</si>
  <si>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</si>
  <si>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</si>
  <si>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</si>
  <si>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</si>
  <si>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</si>
  <si>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</si>
  <si>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</si>
  <si>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</si>
  <si>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</si>
  <si>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</si>
  <si>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</si>
  <si>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</si>
  <si>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</si>
  <si>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</si>
  <si>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</si>
  <si>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</si>
  <si>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</si>
  <si>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</si>
  <si>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</si>
  <si>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</si>
  <si>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</si>
  <si>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</si>
  <si>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</si>
  <si>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</si>
  <si>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</si>
  <si>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</si>
  <si>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</si>
  <si>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</si>
  <si>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</si>
  <si>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</si>
  <si>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</si>
  <si>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</si>
  <si>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</si>
  <si>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</si>
  <si>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</si>
  <si>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</si>
  <si>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</si>
  <si>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</si>
  <si>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</si>
  <si>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</si>
  <si>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</si>
  <si>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</si>
  <si>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</si>
  <si>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</si>
  <si>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</si>
  <si>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</si>
  <si>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</si>
  <si>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</si>
  <si>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</si>
  <si>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</si>
  <si>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</si>
  <si>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</si>
  <si>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</si>
  <si>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</si>
  <si>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</si>
  <si>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</si>
  <si>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</si>
  <si>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</si>
  <si>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</si>
  <si>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</si>
  <si>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</si>
  <si>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</si>
  <si>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</si>
  <si>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</si>
  <si>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</si>
  <si>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</si>
  <si>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</si>
  <si>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</si>
  <si>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</si>
  <si>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</si>
  <si>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</si>
  <si>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</si>
  <si>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</si>
  <si>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</si>
  <si>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</si>
  <si>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</si>
  <si>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</si>
  <si>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</si>
  <si>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</si>
  <si>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</si>
  <si>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</si>
  <si>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</si>
  <si>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</si>
  <si>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</si>
  <si>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</si>
  <si>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</si>
  <si>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</si>
  <si>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</si>
  <si>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</si>
  <si>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</si>
  <si>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</si>
  <si>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</si>
  <si>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</si>
  <si>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</si>
  <si>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</si>
  <si>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</si>
  <si>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</si>
  <si>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</si>
  <si>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</si>
  <si>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</si>
  <si>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</si>
  <si>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</si>
  <si>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</si>
  <si>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</si>
  <si>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</si>
  <si>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</si>
  <si>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</si>
  <si>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</si>
  <si>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</si>
  <si>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</si>
  <si>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</si>
  <si>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</si>
  <si>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</si>
  <si>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</si>
  <si>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</si>
  <si>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</si>
  <si>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</si>
  <si>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</si>
  <si>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</si>
  <si>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</si>
  <si>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</si>
  <si>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</si>
  <si>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</si>
  <si>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</si>
  <si>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</si>
  <si>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</si>
  <si>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</si>
  <si>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</si>
  <si>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</si>
  <si>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</si>
  <si>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</si>
  <si>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</si>
  <si>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</si>
  <si>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</si>
  <si>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</si>
  <si>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</si>
  <si>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</si>
  <si>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</si>
  <si>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</si>
  <si>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</si>
  <si>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</si>
  <si>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</si>
  <si>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</si>
  <si>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</si>
  <si>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</si>
  <si>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</si>
  <si>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</si>
  <si>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</si>
  <si>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</si>
  <si>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</si>
  <si>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</si>
  <si>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</si>
  <si>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</si>
  <si>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</si>
  <si>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</si>
  <si>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</si>
  <si>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</si>
  <si>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</si>
  <si>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</si>
  <si>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</si>
  <si>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</si>
  <si>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</si>
  <si>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</si>
  <si>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</si>
  <si>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</si>
  <si>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</si>
  <si>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</si>
  <si>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</si>
  <si>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</si>
  <si>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</si>
  <si>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</si>
  <si>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</si>
  <si>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</si>
  <si>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</si>
  <si>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</si>
  <si>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</si>
  <si>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</si>
  <si>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</si>
  <si>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</si>
  <si>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</si>
  <si>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</si>
  <si>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</si>
  <si>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</si>
  <si>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</si>
  <si>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</si>
  <si>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</si>
  <si>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</si>
  <si>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</si>
  <si>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</si>
  <si>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</si>
  <si>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</si>
  <si>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</si>
  <si>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</si>
  <si>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</si>
  <si>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</si>
  <si>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</si>
  <si>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</si>
  <si>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</si>
  <si>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</si>
  <si>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</si>
  <si>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</si>
  <si>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</si>
  <si>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</si>
  <si>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</si>
  <si>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</si>
  <si>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</si>
  <si>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</si>
  <si>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</si>
  <si>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</si>
  <si>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</si>
  <si>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</si>
  <si>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</si>
  <si>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</si>
  <si>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</si>
  <si>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</si>
  <si>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</si>
  <si>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</si>
  <si>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</si>
  <si>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</si>
  <si>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</si>
  <si>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</si>
  <si>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</si>
  <si>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</si>
  <si>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</si>
  <si>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</si>
  <si>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</si>
  <si>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</si>
  <si>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</si>
  <si>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</si>
  <si>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</si>
  <si>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</si>
  <si>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</si>
  <si>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</si>
  <si>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</si>
  <si>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</si>
  <si>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</si>
  <si>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</si>
  <si>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</si>
  <si>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</si>
  <si>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</si>
  <si>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</si>
  <si>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</si>
  <si>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</si>
  <si>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</si>
  <si>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</si>
  <si>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</si>
  <si>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</si>
  <si>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</si>
  <si>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</si>
  <si>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</si>
  <si>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</si>
  <si>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</si>
  <si>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</si>
  <si>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</si>
  <si>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</si>
  <si>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</si>
  <si>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</si>
  <si>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</si>
  <si>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</si>
  <si>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</si>
  <si>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</si>
  <si>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</si>
  <si>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</si>
  <si>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</si>
  <si>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</si>
  <si>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</si>
  <si>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</si>
  <si>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</si>
  <si>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</si>
  <si>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</si>
  <si>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</si>
  <si>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</si>
  <si>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</si>
  <si>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</si>
  <si>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</si>
  <si>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</si>
  <si>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</si>
  <si>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</si>
  <si>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</si>
  <si>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</si>
  <si>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</si>
  <si>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</si>
  <si>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</si>
  <si>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</si>
  <si>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</si>
  <si>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</si>
  <si>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</si>
  <si>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</si>
  <si>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</si>
  <si>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</si>
  <si>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</si>
  <si>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</si>
  <si>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</si>
  <si>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</si>
  <si>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</si>
  <si>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</si>
  <si>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</si>
  <si>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</si>
  <si>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</si>
  <si>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</si>
  <si>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</si>
  <si>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</si>
  <si>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</si>
  <si>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</si>
  <si>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</si>
  <si>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</si>
  <si>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</si>
  <si>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</si>
  <si>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</si>
  <si>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</si>
  <si>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</si>
  <si>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</si>
  <si>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</si>
  <si>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</si>
  <si>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</si>
  <si>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</si>
  <si>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</si>
  <si>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</si>
  <si>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</si>
  <si>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</si>
  <si>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</si>
  <si>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</si>
  <si>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</si>
  <si>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</si>
  <si>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</si>
  <si>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</si>
  <si>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</si>
  <si>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</si>
  <si>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</si>
  <si>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</si>
  <si>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</si>
  <si>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</si>
  <si>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</si>
  <si>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</si>
  <si>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</si>
  <si>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</si>
  <si>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</si>
  <si>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</si>
  <si>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</si>
  <si>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</si>
  <si>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</si>
  <si>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</si>
  <si>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</si>
  <si>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</si>
  <si>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</si>
  <si>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</si>
  <si>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</si>
  <si>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</si>
  <si>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</si>
  <si>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</si>
  <si>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</si>
  <si>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</si>
  <si>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</si>
  <si>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</si>
  <si>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</si>
  <si>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</si>
  <si>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</si>
  <si>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</si>
  <si>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</si>
  <si>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</si>
  <si>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</si>
  <si>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</si>
  <si>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</si>
  <si>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</si>
  <si>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</si>
  <si>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</si>
  <si>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</si>
  <si>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</si>
  <si>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</si>
  <si>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</si>
  <si>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</si>
  <si>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</si>
  <si>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</si>
  <si>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</si>
  <si>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</si>
  <si>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</si>
  <si>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</si>
  <si>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</si>
  <si>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</si>
  <si>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</si>
  <si>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</si>
  <si>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</si>
  <si>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</si>
  <si>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</si>
  <si>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</si>
  <si>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</si>
  <si>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</si>
  <si>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</si>
  <si>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</si>
  <si>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</si>
  <si>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</si>
  <si>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</si>
  <si>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</si>
  <si>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</si>
  <si>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</si>
  <si>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</si>
  <si>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</si>
  <si>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</si>
  <si>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</si>
  <si>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</si>
  <si>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</si>
  <si>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</si>
  <si>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</si>
  <si>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</si>
  <si>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</si>
  <si>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</si>
  <si>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</si>
  <si>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</si>
  <si>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</si>
  <si>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</si>
  <si>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</si>
  <si>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</si>
  <si>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</si>
  <si>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</si>
  <si>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</si>
  <si>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</si>
  <si>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</si>
  <si>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</si>
  <si>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</si>
  <si>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</si>
  <si>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</si>
  <si>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</si>
  <si>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</si>
  <si>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</si>
  <si>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</si>
  <si>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</si>
  <si>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</si>
  <si>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</si>
  <si>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</si>
  <si>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</si>
  <si>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</si>
  <si>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</si>
  <si>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</si>
  <si>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</si>
  <si>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</si>
  <si>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</si>
  <si>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</si>
  <si>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</si>
  <si>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</si>
  <si>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</si>
  <si>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</si>
  <si>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</si>
  <si>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</si>
  <si>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</si>
  <si>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</si>
  <si>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</si>
  <si>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</si>
  <si>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</si>
  <si>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</si>
  <si>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</si>
  <si>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</si>
  <si>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</si>
  <si>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</si>
  <si>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</si>
  <si>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</si>
  <si>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</si>
  <si>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</si>
  <si>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</si>
  <si>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</si>
  <si>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</si>
  <si>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</si>
  <si>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</si>
  <si>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</si>
  <si>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</si>
  <si>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</si>
  <si>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</si>
  <si>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</si>
  <si>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</si>
  <si>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</si>
  <si>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</si>
  <si>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</si>
  <si>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</si>
  <si>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</si>
  <si>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</si>
  <si>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</si>
  <si>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</si>
  <si>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</si>
  <si>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</si>
  <si>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</si>
  <si>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</si>
  <si>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</si>
  <si>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</si>
  <si>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</si>
  <si>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</si>
  <si>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</si>
  <si>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</si>
  <si>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</si>
  <si>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</si>
  <si>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</si>
  <si>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</si>
  <si>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</si>
  <si>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</si>
  <si>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</si>
  <si>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</si>
  <si>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</si>
  <si>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</si>
  <si>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</si>
  <si>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</si>
  <si>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</si>
  <si>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</si>
  <si>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</si>
  <si>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</si>
  <si>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</si>
  <si>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</si>
  <si>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</si>
  <si>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</si>
  <si>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</si>
  <si>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</si>
  <si>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</si>
  <si>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</si>
  <si>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</si>
  <si>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</si>
  <si>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</si>
  <si>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</si>
  <si>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</si>
  <si>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</si>
  <si>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</si>
  <si>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</si>
  <si>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</si>
  <si>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</si>
  <si>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</si>
  <si>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</si>
  <si>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</si>
  <si>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</si>
  <si>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</si>
  <si>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</si>
  <si>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</si>
  <si>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</si>
  <si>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</si>
  <si>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</si>
  <si>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</si>
  <si>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</si>
  <si>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</si>
  <si>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</si>
  <si>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</si>
  <si>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</si>
  <si>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</si>
  <si>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</si>
  <si>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</si>
  <si>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</si>
  <si>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</si>
  <si>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</si>
  <si>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</si>
  <si>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</si>
  <si>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</si>
  <si>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</si>
  <si>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</si>
  <si>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</si>
  <si>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</si>
  <si>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</si>
  <si>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</si>
  <si>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</si>
  <si>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</si>
  <si>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</si>
  <si>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</si>
  <si>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</si>
  <si>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</si>
  <si>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</si>
  <si>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</si>
  <si>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</si>
  <si>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</si>
  <si>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</si>
  <si>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</si>
  <si>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</si>
  <si>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</si>
  <si>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</si>
  <si>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</si>
  <si>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</si>
  <si>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</si>
  <si>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</si>
  <si>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</si>
  <si>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</si>
  <si>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</si>
  <si>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</si>
  <si>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</si>
  <si>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</si>
  <si>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</si>
  <si>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</si>
  <si>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</si>
  <si>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</si>
  <si>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</si>
  <si>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</si>
  <si>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</si>
  <si>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</si>
  <si>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</si>
  <si>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</si>
  <si>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</si>
  <si>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</si>
  <si>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</si>
  <si>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</si>
  <si>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</si>
  <si>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</si>
  <si>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</si>
  <si>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</si>
  <si>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</si>
  <si>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</si>
  <si>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</si>
  <si>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</si>
  <si>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</si>
  <si>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</si>
  <si>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</si>
  <si>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</si>
  <si>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</si>
  <si>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</si>
  <si>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</si>
  <si>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</si>
  <si>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</si>
  <si>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</si>
  <si>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</si>
  <si>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</si>
  <si>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</si>
  <si>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</si>
  <si>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</si>
  <si>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</si>
  <si>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</si>
  <si>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</si>
  <si>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</si>
  <si>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</si>
  <si>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</si>
  <si>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</si>
  <si>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</si>
  <si>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</si>
  <si>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</si>
  <si>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</si>
  <si>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</si>
  <si>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</si>
  <si>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</si>
  <si>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</si>
  <si>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</si>
  <si>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</si>
  <si>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</si>
  <si>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</si>
  <si>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</si>
  <si>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</si>
  <si>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</si>
  <si>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</si>
  <si>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</si>
  <si>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</si>
  <si>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</si>
  <si>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</si>
  <si>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</si>
  <si>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</si>
  <si>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</si>
  <si>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</si>
  <si>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</si>
  <si>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</si>
  <si>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</si>
  <si>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</si>
  <si>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</si>
  <si>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</si>
  <si>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</si>
  <si>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</si>
  <si>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</si>
  <si>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</si>
  <si>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</si>
  <si>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</si>
  <si>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</si>
  <si>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</si>
  <si>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</si>
  <si>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</si>
  <si>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</si>
  <si>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</si>
  <si>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</si>
  <si>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</si>
  <si>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</si>
  <si>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</si>
  <si>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</si>
  <si>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</si>
  <si>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</si>
  <si>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</si>
  <si>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</si>
  <si>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</si>
  <si>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</si>
  <si>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</si>
  <si>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</si>
  <si>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</si>
  <si>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</si>
  <si>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</si>
  <si>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</si>
  <si>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</si>
  <si>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</si>
  <si>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</si>
  <si>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</si>
  <si>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</si>
  <si>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</si>
  <si>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</si>
  <si>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</si>
  <si>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</si>
  <si>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</si>
  <si>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</si>
  <si>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</si>
  <si>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</si>
  <si>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</si>
  <si>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</si>
  <si>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</si>
  <si>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</si>
  <si>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</si>
  <si>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</si>
  <si>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</si>
  <si>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</si>
  <si>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</si>
  <si>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</si>
  <si>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</si>
  <si>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</si>
  <si>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</si>
  <si>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</si>
  <si>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</si>
  <si>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</si>
  <si>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</si>
  <si>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</si>
  <si>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</si>
  <si>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</si>
  <si>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</si>
  <si>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</si>
  <si>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</si>
  <si>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</si>
  <si>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</si>
  <si>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</si>
  <si>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</si>
  <si>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</si>
  <si>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</si>
  <si>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</si>
  <si>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</si>
  <si>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</si>
  <si>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</si>
  <si>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</si>
  <si>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</si>
  <si>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</si>
  <si>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</si>
  <si>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</si>
  <si>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</si>
  <si>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</si>
  <si>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</si>
  <si>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</si>
  <si>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</si>
  <si>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</si>
  <si>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</si>
  <si>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</si>
  <si>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</si>
  <si>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</si>
  <si>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</si>
  <si>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</si>
  <si>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</si>
  <si>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</si>
  <si>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</si>
  <si>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</si>
  <si>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</si>
  <si>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</si>
  <si>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</si>
  <si>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</si>
  <si>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</si>
  <si>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</si>
  <si>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</si>
  <si>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</si>
  <si>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</si>
  <si>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</si>
  <si>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</si>
  <si>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</si>
  <si>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</si>
  <si>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</si>
  <si>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</si>
  <si>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</si>
  <si>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</si>
  <si>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</si>
  <si>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</si>
  <si>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</si>
  <si>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</si>
  <si>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</si>
  <si>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</si>
  <si>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</si>
  <si>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</si>
  <si>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</si>
  <si>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</si>
  <si>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</si>
  <si>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</si>
  <si>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</si>
  <si>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</si>
  <si>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</si>
  <si>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</si>
  <si>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</si>
  <si>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</si>
  <si>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</si>
  <si>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</si>
  <si>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</si>
  <si>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</si>
  <si>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</si>
  <si>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</si>
  <si>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</si>
  <si>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</si>
  <si>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</si>
  <si>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</si>
  <si>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</si>
  <si>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</si>
  <si>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</si>
  <si>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</si>
  <si>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</si>
  <si>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</si>
  <si>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</si>
  <si>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</si>
  <si>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</si>
  <si>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</si>
  <si>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</si>
  <si>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</si>
  <si>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</si>
  <si>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</si>
  <si>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</si>
  <si>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</si>
  <si>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</si>
  <si>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</si>
  <si>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</si>
  <si>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</si>
  <si>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</si>
  <si>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</si>
  <si>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</si>
  <si>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</si>
  <si>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</si>
  <si>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</si>
  <si>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</si>
  <si>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</si>
  <si>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</si>
  <si>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</si>
  <si>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</si>
  <si>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</si>
  <si>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</si>
  <si>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</si>
  <si>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</si>
  <si>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</si>
  <si>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</si>
  <si>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</si>
  <si>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</si>
  <si>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</si>
  <si>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</si>
  <si>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</si>
  <si>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</si>
  <si>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</si>
  <si>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</si>
  <si>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</si>
  <si>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</si>
  <si>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</si>
  <si>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</si>
  <si>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</si>
  <si>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</si>
  <si>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</si>
  <si>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</si>
  <si>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</si>
  <si>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</si>
  <si>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</si>
  <si>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</si>
  <si>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</si>
  <si>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</si>
  <si>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</si>
  <si>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</si>
  <si>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</si>
  <si>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</si>
  <si>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</si>
  <si>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</si>
  <si>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</si>
  <si>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</si>
  <si>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</si>
  <si>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</si>
  <si>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</si>
  <si>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</si>
  <si>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</si>
  <si>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</si>
  <si>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</si>
  <si>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</si>
  <si>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</si>
  <si>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</si>
  <si>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</si>
  <si>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</si>
  <si>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</si>
  <si>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</si>
  <si>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</si>
  <si>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</si>
  <si>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</si>
  <si>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</si>
  <si>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</si>
  <si>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</si>
  <si>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</si>
  <si>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</si>
  <si>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</si>
  <si>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</si>
  <si>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</si>
  <si>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</si>
  <si>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</si>
  <si>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</si>
  <si>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</si>
  <si>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</si>
  <si>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</si>
  <si>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</si>
  <si>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</si>
  <si>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</si>
  <si>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</si>
  <si>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</si>
  <si>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</si>
  <si>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</si>
  <si>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</si>
  <si>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</si>
  <si>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</si>
  <si>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</si>
  <si>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</si>
  <si>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</si>
  <si>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</si>
  <si>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</si>
  <si>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</si>
  <si>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</si>
  <si>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</si>
  <si>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</si>
  <si>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</si>
  <si>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</si>
  <si>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</si>
  <si>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</si>
  <si>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</si>
  <si>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</si>
  <si>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</si>
  <si>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</si>
  <si>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</si>
  <si>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</si>
  <si>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</si>
  <si>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</si>
  <si>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</si>
  <si>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</si>
  <si>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</si>
  <si>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</si>
  <si>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</si>
  <si>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</si>
  <si>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</si>
  <si>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</si>
  <si>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</si>
  <si>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</si>
  <si>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</si>
  <si>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</si>
  <si>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</si>
  <si>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</si>
  <si>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</si>
  <si>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</si>
  <si>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</si>
  <si>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</si>
  <si>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</si>
  <si>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</si>
  <si>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</si>
  <si>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</si>
  <si>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</si>
  <si>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</si>
  <si>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</si>
  <si>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</si>
  <si>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</si>
  <si>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</si>
  <si>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</si>
  <si>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</si>
  <si>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</si>
  <si>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</si>
  <si>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</si>
  <si>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</si>
  <si>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</si>
  <si>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</si>
  <si>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</si>
  <si>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</si>
  <si>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</si>
  <si>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</si>
  <si>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</si>
  <si>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</si>
  <si>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</si>
  <si>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</si>
  <si>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</si>
  <si>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</si>
  <si>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</si>
  <si>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</si>
  <si>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</si>
  <si>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</si>
  <si>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</si>
  <si>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</si>
  <si>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</si>
  <si>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</si>
  <si>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</si>
  <si>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</si>
  <si>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</si>
  <si>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</si>
  <si>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</si>
  <si>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</si>
  <si>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</si>
  <si>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</si>
  <si>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</si>
  <si>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</si>
  <si>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</si>
  <si>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</si>
  <si>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</si>
  <si>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</si>
  <si>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</si>
  <si>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</si>
  <si>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</si>
  <si>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</si>
  <si>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</si>
  <si>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</si>
  <si>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</si>
  <si>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</si>
  <si>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</si>
  <si>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</si>
  <si>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</si>
  <si>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</si>
  <si>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</si>
  <si>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</si>
  <si>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</si>
  <si>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</si>
  <si>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</si>
  <si>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</si>
  <si>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</si>
  <si>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</si>
  <si>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</si>
  <si>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</si>
  <si>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</si>
  <si>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</si>
  <si>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</si>
  <si>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</si>
  <si>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</si>
  <si>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</si>
  <si>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</si>
  <si>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</si>
  <si>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</si>
  <si>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</si>
  <si>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</si>
  <si>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</si>
  <si>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</si>
  <si>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</si>
  <si>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</si>
  <si>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</si>
  <si>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</si>
  <si>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</si>
  <si>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</si>
  <si>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</si>
  <si>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</si>
  <si>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</si>
  <si>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</si>
  <si>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</si>
  <si>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</si>
  <si>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</si>
  <si>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</si>
  <si>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</si>
  <si>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</si>
  <si>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</si>
  <si>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</si>
  <si>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</si>
  <si>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</si>
  <si>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</si>
  <si>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</si>
  <si>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</si>
  <si>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</si>
  <si>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</si>
  <si>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</si>
  <si>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</si>
  <si>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</si>
  <si>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</si>
  <si>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</si>
  <si>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</si>
  <si>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</si>
  <si>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</si>
  <si>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</si>
  <si>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</si>
  <si>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</si>
  <si>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</si>
  <si>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</si>
  <si>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</si>
  <si>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</si>
  <si>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</si>
  <si>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</si>
  <si>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</si>
  <si>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</si>
  <si>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</si>
  <si>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</si>
  <si>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</si>
  <si>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</si>
  <si>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</si>
  <si>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</si>
  <si>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</si>
  <si>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</si>
  <si>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</si>
  <si>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</si>
  <si>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</si>
  <si>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</si>
  <si>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</si>
  <si>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</si>
  <si>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</si>
  <si>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</si>
  <si>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</si>
  <si>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</si>
  <si>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</si>
  <si>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</si>
  <si>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</si>
  <si>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</si>
  <si>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</si>
  <si>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</si>
  <si>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</si>
  <si>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</si>
  <si>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</si>
  <si>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</si>
  <si>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</si>
  <si>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</si>
  <si>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</si>
  <si>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</si>
  <si>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</si>
  <si>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</si>
  <si>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</si>
  <si>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</si>
  <si>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</si>
  <si>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</si>
  <si>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</si>
  <si>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</si>
  <si>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</si>
  <si>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</si>
  <si>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</si>
  <si>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</si>
  <si>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</si>
  <si>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</si>
  <si>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</si>
  <si>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</si>
  <si>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</si>
  <si>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</si>
  <si>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</si>
  <si>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</si>
  <si>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</si>
  <si>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</si>
  <si>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</si>
  <si>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</si>
  <si>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</si>
  <si>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</si>
  <si>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</si>
  <si>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</si>
  <si>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</si>
  <si>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</si>
  <si>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</si>
  <si>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</si>
  <si>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</si>
  <si>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</si>
  <si>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</si>
  <si>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</si>
  <si>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</si>
  <si>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</si>
  <si>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</si>
  <si>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</si>
  <si>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</si>
  <si>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</si>
  <si>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</si>
  <si>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</si>
  <si>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</si>
  <si>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</si>
  <si>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</si>
  <si>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</si>
  <si>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</si>
  <si>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</si>
  <si>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</si>
  <si>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</si>
  <si>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</si>
  <si>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</si>
  <si>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</si>
  <si>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</si>
  <si>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</si>
  <si>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</si>
  <si>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</si>
  <si>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</si>
  <si>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</si>
  <si>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</si>
  <si>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</si>
  <si>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</si>
  <si>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</si>
  <si>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</si>
  <si>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</si>
  <si>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</si>
  <si>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</si>
  <si>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</si>
  <si>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</si>
  <si>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</si>
  <si>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</si>
  <si>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</si>
  <si>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</si>
  <si>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</si>
  <si>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</si>
  <si>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</si>
  <si>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</si>
  <si>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</si>
  <si>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</si>
  <si>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</si>
  <si>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</si>
  <si>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</si>
  <si>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</si>
  <si>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</si>
  <si>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</si>
  <si>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</si>
  <si>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</si>
  <si>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</si>
  <si>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</si>
  <si>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</si>
  <si>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</si>
  <si>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</si>
  <si>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</si>
  <si>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</si>
  <si>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</si>
  <si>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</si>
  <si>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</si>
  <si>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</si>
  <si>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</si>
  <si>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</si>
  <si>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</si>
  <si>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</si>
  <si>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</si>
  <si>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</si>
  <si>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</si>
  <si>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</si>
  <si>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</si>
  <si>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</si>
  <si>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</si>
  <si>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</si>
  <si>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</si>
  <si>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</si>
  <si>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</si>
  <si>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</si>
  <si>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</si>
  <si>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</si>
  <si>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</si>
  <si>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</si>
  <si>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</si>
  <si>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</si>
  <si>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</si>
  <si>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</si>
  <si>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</si>
  <si>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</si>
  <si>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</si>
  <si>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</si>
  <si>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</si>
  <si>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</si>
  <si>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</si>
  <si>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</si>
  <si>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</si>
  <si>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</si>
  <si>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</si>
  <si>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</si>
  <si>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</si>
  <si>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</si>
  <si>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</si>
  <si>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</si>
  <si>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</si>
  <si>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</si>
  <si>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</si>
  <si>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</si>
  <si>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</si>
  <si>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</si>
  <si>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</si>
  <si>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</si>
  <si>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</si>
  <si>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</si>
  <si>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</si>
  <si>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</si>
  <si>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</si>
  <si>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</si>
  <si>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</si>
  <si>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</si>
  <si>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</si>
  <si>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</si>
  <si>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</si>
  <si>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</si>
  <si>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</si>
  <si>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</si>
  <si>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</si>
  <si>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</si>
  <si>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</si>
  <si>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</si>
  <si>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</si>
  <si>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</si>
  <si>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</si>
  <si>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</si>
  <si>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</si>
  <si>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</si>
  <si>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</si>
  <si>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</si>
  <si>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</si>
  <si>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</si>
  <si>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</si>
  <si>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</si>
  <si>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</si>
  <si>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</si>
  <si>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</si>
  <si>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</si>
  <si>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</si>
  <si>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</si>
  <si>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</si>
  <si>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</si>
  <si>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</si>
  <si>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</si>
  <si>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</si>
  <si>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</si>
  <si>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</si>
  <si>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</si>
  <si>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</si>
  <si>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</si>
  <si>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</si>
  <si>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</si>
  <si>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</si>
  <si>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</si>
  <si>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</si>
  <si>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</si>
  <si>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</si>
  <si>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</si>
  <si>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</si>
  <si>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</si>
  <si>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</si>
  <si>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</si>
  <si>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</si>
  <si>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</si>
  <si>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</si>
  <si>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</si>
  <si>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</si>
  <si>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</si>
  <si>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</si>
  <si>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</si>
  <si>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</si>
  <si>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</si>
  <si>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</si>
  <si>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</si>
  <si>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</si>
  <si>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</si>
  <si>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</si>
  <si>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</si>
  <si>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</si>
  <si>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</si>
  <si>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</si>
  <si>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</si>
  <si>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</si>
  <si>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</si>
  <si>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</si>
  <si>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</si>
  <si>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</si>
  <si>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</si>
  <si>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</si>
  <si>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</si>
  <si>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</si>
  <si>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</si>
  <si>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</si>
  <si>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</si>
  <si>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</si>
  <si>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</si>
  <si>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</si>
  <si>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</si>
  <si>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</si>
  <si>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</si>
  <si>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</si>
  <si>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</si>
  <si>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</si>
  <si>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</si>
  <si>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</si>
  <si>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</si>
  <si>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</si>
  <si>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</si>
  <si>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</si>
  <si>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</si>
  <si>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</si>
  <si>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</si>
  <si>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</si>
  <si>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</si>
  <si>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</si>
  <si>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</si>
  <si>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</si>
  <si>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</si>
  <si>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</si>
  <si>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</si>
  <si>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</si>
  <si>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</si>
  <si>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</si>
  <si>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</si>
  <si>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</si>
  <si>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</si>
  <si>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</si>
  <si>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</si>
  <si>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</si>
  <si>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</si>
  <si>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</si>
  <si>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</si>
  <si>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</si>
  <si>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</si>
  <si>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</si>
  <si>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</si>
  <si>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</si>
  <si>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</si>
  <si>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</si>
  <si>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</si>
  <si>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</si>
  <si>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</si>
  <si>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</si>
  <si>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</si>
  <si>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</si>
  <si>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</si>
  <si>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</si>
  <si>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</si>
  <si>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</si>
  <si>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</si>
  <si>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</si>
  <si>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</si>
  <si>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</si>
  <si>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</si>
  <si>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</si>
  <si>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</si>
  <si>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</si>
  <si>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</si>
  <si>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</si>
  <si>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</si>
  <si>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</si>
  <si>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</si>
  <si>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</si>
  <si>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</si>
  <si>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</si>
  <si>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</si>
  <si>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</si>
  <si>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</si>
  <si>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</si>
  <si>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</si>
  <si>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</si>
  <si>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</si>
  <si>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</si>
  <si>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</si>
  <si>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</si>
  <si>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</si>
  <si>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</si>
  <si>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</si>
  <si>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</si>
  <si>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</si>
  <si>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</si>
  <si>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</si>
  <si>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</si>
  <si>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</si>
  <si>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</si>
  <si>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</si>
  <si>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</si>
  <si>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</si>
  <si>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</si>
  <si>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</si>
  <si>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</si>
  <si>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</si>
  <si>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</si>
  <si>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</si>
  <si>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</si>
  <si>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</si>
  <si>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</si>
  <si>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</si>
  <si>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</si>
  <si>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</si>
  <si>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</si>
  <si>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</si>
  <si>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</si>
  <si>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</si>
  <si>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</si>
  <si>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</si>
  <si>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</si>
  <si>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</si>
  <si>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</si>
  <si>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</si>
  <si>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</si>
  <si>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</si>
  <si>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</si>
  <si>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</si>
  <si>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</si>
  <si>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</si>
  <si>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</si>
  <si>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</si>
  <si>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</si>
  <si>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</si>
  <si>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</si>
  <si>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</si>
  <si>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</si>
  <si>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</si>
  <si>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</si>
  <si>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</si>
  <si>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</si>
  <si>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</si>
  <si>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</si>
  <si>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</si>
  <si>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</si>
  <si>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</si>
  <si>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</si>
  <si>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</si>
  <si>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</si>
  <si>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</si>
  <si>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</si>
  <si>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</si>
  <si>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</si>
  <si>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</si>
  <si>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</si>
  <si>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</si>
  <si>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</si>
  <si>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</si>
  <si>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</si>
  <si>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</si>
  <si>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</si>
  <si>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</si>
  <si>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</si>
  <si>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</si>
  <si>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</si>
  <si>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</si>
  <si>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</si>
  <si>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</si>
  <si>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</si>
  <si>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</si>
  <si>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</si>
  <si>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</si>
  <si>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</si>
  <si>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</si>
  <si>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</si>
  <si>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</si>
  <si>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</si>
  <si>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</si>
  <si>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</si>
  <si>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</si>
  <si>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</si>
  <si>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</si>
  <si>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</si>
  <si>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</si>
  <si>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</si>
  <si>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</si>
  <si>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</si>
  <si>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</si>
  <si>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</si>
  <si>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</si>
  <si>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</si>
  <si>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</si>
  <si>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</si>
  <si>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</si>
  <si>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</si>
  <si>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</si>
  <si>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</si>
  <si>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</si>
  <si>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</si>
  <si>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</si>
  <si>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</si>
  <si>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</si>
  <si>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</si>
  <si>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</si>
  <si>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</si>
  <si>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</si>
  <si>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</si>
  <si>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</si>
  <si>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</si>
  <si>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</si>
  <si>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</si>
  <si>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</si>
  <si>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</si>
  <si>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</si>
  <si>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</si>
  <si>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</si>
  <si>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</si>
  <si>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</si>
  <si>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</si>
  <si>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</si>
  <si>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</si>
  <si>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</si>
  <si>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</si>
  <si>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</si>
  <si>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</si>
  <si>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</si>
  <si>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</si>
  <si>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</si>
  <si>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</si>
  <si>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</si>
  <si>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</si>
  <si>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</si>
  <si>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</si>
  <si>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</si>
  <si>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</si>
  <si>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</si>
  <si>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</si>
  <si>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</si>
  <si>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</si>
  <si>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</si>
  <si>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</si>
  <si>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</si>
  <si>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</si>
  <si>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</si>
  <si>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</si>
  <si>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</si>
  <si>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</si>
  <si>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</si>
  <si>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</si>
  <si>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</si>
  <si>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</si>
  <si>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</si>
  <si>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</si>
  <si>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</si>
  <si>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</si>
  <si>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</si>
  <si>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</si>
  <si>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</si>
  <si>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</si>
  <si>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</si>
  <si>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</si>
  <si>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</si>
  <si>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</si>
  <si>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</si>
  <si>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</si>
  <si>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</si>
  <si>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</si>
  <si>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</si>
  <si>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</si>
  <si>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</si>
  <si>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</si>
  <si>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</si>
  <si>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</si>
  <si>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</si>
  <si>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</si>
  <si>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</si>
  <si>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</si>
  <si>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</si>
  <si>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</si>
  <si>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</si>
  <si>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</si>
  <si>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</si>
  <si>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</si>
  <si>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</si>
  <si>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</si>
  <si>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</si>
  <si>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</si>
  <si>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</si>
  <si>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</si>
  <si>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</si>
  <si>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</si>
  <si>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</si>
  <si>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</si>
  <si>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</si>
  <si>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</si>
  <si>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</si>
  <si>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</si>
  <si>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</si>
  <si>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</si>
  <si>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</si>
  <si>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</si>
  <si>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</si>
  <si>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</si>
  <si>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</si>
  <si>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</si>
  <si>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</si>
  <si>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</si>
  <si>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</si>
  <si>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</si>
  <si>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</si>
  <si>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</si>
  <si>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</si>
  <si>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</si>
  <si>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</si>
  <si>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</si>
  <si>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</si>
  <si>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</si>
  <si>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</si>
  <si>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</si>
  <si>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</si>
  <si>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</si>
  <si>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</si>
  <si>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</si>
  <si>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</si>
  <si>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</si>
  <si>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</si>
  <si>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</si>
  <si>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</si>
  <si>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</si>
  <si>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</si>
  <si>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</si>
  <si>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</si>
  <si>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</si>
  <si>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</si>
  <si>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</si>
  <si>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</si>
  <si>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</si>
  <si>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</si>
  <si>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</si>
  <si>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</si>
  <si>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</si>
  <si>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</si>
  <si>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</si>
  <si>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</si>
  <si>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</si>
  <si>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</si>
  <si>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</si>
  <si>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</si>
  <si>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</si>
  <si>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</si>
  <si>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</si>
  <si>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</si>
  <si>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</si>
  <si>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</si>
  <si>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</si>
  <si>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</si>
  <si>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</si>
  <si>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</si>
  <si>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</si>
  <si>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</si>
  <si>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</si>
  <si>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</si>
  <si>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</si>
  <si>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</si>
  <si>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</si>
  <si>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</si>
  <si>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</si>
  <si>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</si>
  <si>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</si>
  <si>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</si>
  <si>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</si>
  <si>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</si>
  <si>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</si>
  <si>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</si>
  <si>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</si>
  <si>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</si>
  <si>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</si>
  <si>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</si>
  <si>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</si>
  <si>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</si>
  <si>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</si>
  <si>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</si>
  <si>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</si>
  <si>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</si>
  <si>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</si>
  <si>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</si>
  <si>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</si>
  <si>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</si>
  <si>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</si>
  <si>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</si>
  <si>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</si>
  <si>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</si>
  <si>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</si>
  <si>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</si>
  <si>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</si>
  <si>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</si>
  <si>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</si>
  <si>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</si>
  <si>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</si>
  <si>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</si>
  <si>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</si>
  <si>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</si>
  <si>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</si>
  <si>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</si>
  <si>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</si>
  <si>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</si>
  <si>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</si>
  <si>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</si>
  <si>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</si>
  <si>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</si>
  <si>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</si>
  <si>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</si>
  <si>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</si>
  <si>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</si>
  <si>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</si>
  <si>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</si>
  <si>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</si>
  <si>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</si>
  <si>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</si>
  <si>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</si>
  <si>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</si>
  <si>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</si>
  <si>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</si>
  <si>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</si>
  <si>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</si>
  <si>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</si>
  <si>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</si>
  <si>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</si>
  <si>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</si>
  <si>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</si>
  <si>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</si>
  <si>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</si>
  <si>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</si>
  <si>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</si>
  <si>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</si>
  <si>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</si>
  <si>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</si>
  <si>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</si>
  <si>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</si>
  <si>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</si>
  <si>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</si>
  <si>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</si>
  <si>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</si>
  <si>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</si>
  <si>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</si>
  <si>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</si>
  <si>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</si>
  <si>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</si>
  <si>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</si>
  <si>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</si>
  <si>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</si>
  <si>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</si>
  <si>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</si>
  <si>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</si>
  <si>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</si>
  <si>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</si>
  <si>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</si>
  <si>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</si>
  <si>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</si>
  <si>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</si>
  <si>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</si>
  <si>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</si>
  <si>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</si>
  <si>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</si>
  <si>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</si>
  <si>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</si>
  <si>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</si>
  <si>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</si>
  <si>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</si>
  <si>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</si>
  <si>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</si>
  <si>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</si>
  <si>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</si>
  <si>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</si>
  <si>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</si>
  <si>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</si>
  <si>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</si>
  <si>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</si>
  <si>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</si>
  <si>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</si>
  <si>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</si>
  <si>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</si>
  <si>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</si>
  <si>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</si>
  <si>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</si>
  <si>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</si>
  <si>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</si>
  <si>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</si>
  <si>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</si>
  <si>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</si>
  <si>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</si>
  <si>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</si>
  <si>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</si>
  <si>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</si>
  <si>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</si>
  <si>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</si>
  <si>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</si>
  <si>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</si>
  <si>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</si>
  <si>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</si>
  <si>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</si>
  <si>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</si>
  <si>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</si>
  <si>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</si>
  <si>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</si>
  <si>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</si>
  <si>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</si>
  <si>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</si>
  <si>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</si>
  <si>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</si>
  <si>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</si>
  <si>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</si>
  <si>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</si>
  <si>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</si>
  <si>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</si>
  <si>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</si>
  <si>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</si>
  <si>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</si>
  <si>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</si>
  <si>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</si>
  <si>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</si>
  <si>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</si>
  <si>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</si>
  <si>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</si>
  <si>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</si>
  <si>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</si>
  <si>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</si>
  <si>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</si>
  <si>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</si>
  <si>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</si>
  <si>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</si>
  <si>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</si>
  <si>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</si>
  <si>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</si>
  <si>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</si>
  <si>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</si>
  <si>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</si>
  <si>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</si>
  <si>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</si>
  <si>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</si>
  <si>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</si>
  <si>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</si>
  <si>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</si>
  <si>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</si>
  <si>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</si>
  <si>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</si>
  <si>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</si>
  <si>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</si>
  <si>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</si>
  <si>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</si>
  <si>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</si>
  <si>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</si>
  <si>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</si>
  <si>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</si>
  <si>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</si>
  <si>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</si>
  <si>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</si>
  <si>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</si>
  <si>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</si>
  <si>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</si>
  <si>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</si>
  <si>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</si>
  <si>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</si>
  <si>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</si>
  <si>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</si>
  <si>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</si>
  <si>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</si>
  <si>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</si>
  <si>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</si>
  <si>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</si>
  <si>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</si>
  <si>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</si>
  <si>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</si>
  <si>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</si>
  <si>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</si>
  <si>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</si>
  <si>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</si>
  <si>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</si>
  <si>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</si>
  <si>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</si>
  <si>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</si>
  <si>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</si>
  <si>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</si>
  <si>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</si>
  <si>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</si>
  <si>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</si>
  <si>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</si>
  <si>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</si>
  <si>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</si>
  <si>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</si>
  <si>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</si>
  <si>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</si>
  <si>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</si>
  <si>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</si>
  <si>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</si>
  <si>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</si>
  <si>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</si>
  <si>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</si>
  <si>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</si>
  <si>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</si>
  <si>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</si>
  <si>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</si>
  <si>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</si>
  <si>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</si>
  <si>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</si>
  <si>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</si>
  <si>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</si>
  <si>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</si>
  <si>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</si>
  <si>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</si>
  <si>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</si>
  <si>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</si>
  <si>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</si>
  <si>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</si>
  <si>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</si>
  <si>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</si>
  <si>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</si>
  <si>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</si>
  <si>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</si>
  <si>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</si>
  <si>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</si>
  <si>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</si>
  <si>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</si>
  <si>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</si>
  <si>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</si>
  <si>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</si>
  <si>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</si>
  <si>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</si>
  <si>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</si>
  <si>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</si>
  <si>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</si>
  <si>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</si>
  <si>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</si>
  <si>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</si>
  <si>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</si>
  <si>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</si>
  <si>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</si>
  <si>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</si>
  <si>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</si>
  <si>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</si>
  <si>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</si>
  <si>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</si>
  <si>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</si>
  <si>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</si>
  <si>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</si>
  <si>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</si>
  <si>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</si>
  <si>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</si>
  <si>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</si>
  <si>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</si>
  <si>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</si>
  <si>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</si>
  <si>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</si>
  <si>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</si>
  <si>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</si>
  <si>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</si>
  <si>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</si>
  <si>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</si>
  <si>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</si>
  <si>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</si>
  <si>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</si>
  <si>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</si>
  <si>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</si>
  <si>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</si>
  <si>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</si>
  <si>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</si>
  <si>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</si>
  <si>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</si>
  <si>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</si>
  <si>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</si>
  <si>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</si>
  <si>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</si>
  <si>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</si>
  <si>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</si>
  <si>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</si>
  <si>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</si>
  <si>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</si>
  <si>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</si>
  <si>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</si>
  <si>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</si>
  <si>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</si>
  <si>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</si>
  <si>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</si>
  <si>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</si>
  <si>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</si>
  <si>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</si>
  <si>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</si>
  <si>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</si>
  <si>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</si>
  <si>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</si>
  <si>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</si>
  <si>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</si>
  <si>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</si>
  <si>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</si>
  <si>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</si>
  <si>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</si>
  <si>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</si>
  <si>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</si>
  <si>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</si>
  <si>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</si>
  <si>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</si>
  <si>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</si>
  <si>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</si>
  <si>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</si>
  <si>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</si>
  <si>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</si>
  <si>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</si>
  <si>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</si>
  <si>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</si>
  <si>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</si>
  <si>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</si>
  <si>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</si>
  <si>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</si>
  <si>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</si>
  <si>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</si>
  <si>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</si>
  <si>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</si>
  <si>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</si>
  <si>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</si>
  <si>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</si>
  <si>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</si>
  <si>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</si>
  <si>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</si>
  <si>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</si>
  <si>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</si>
  <si>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</si>
  <si>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</si>
  <si>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</si>
  <si>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</si>
  <si>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</si>
  <si>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</si>
  <si>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</si>
  <si>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</si>
  <si>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</si>
  <si>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</si>
  <si>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</si>
  <si>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</si>
  <si>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</si>
  <si>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</si>
  <si>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</si>
  <si>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</si>
  <si>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</si>
  <si>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</si>
  <si>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</si>
  <si>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</si>
  <si>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</si>
  <si>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</si>
  <si>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</si>
  <si>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</si>
  <si>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</si>
  <si>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</si>
  <si>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</si>
  <si>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</si>
  <si>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</si>
  <si>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</si>
  <si>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</si>
  <si>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</si>
  <si>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</si>
  <si>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</si>
  <si>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</si>
  <si>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</si>
  <si>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</si>
  <si>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</si>
  <si>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</si>
  <si>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</si>
  <si>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</si>
  <si>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</si>
  <si>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</si>
  <si>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</si>
  <si>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</si>
  <si>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</si>
  <si>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</si>
  <si>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</si>
  <si>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</si>
  <si>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</si>
  <si>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</si>
  <si>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</si>
  <si>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</si>
  <si>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</si>
  <si>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</si>
  <si>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</si>
  <si>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</si>
  <si>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</si>
  <si>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</si>
  <si>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</si>
  <si>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</si>
  <si>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</si>
  <si>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</si>
  <si>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</si>
  <si>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</si>
  <si>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</si>
  <si>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</si>
  <si>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</si>
  <si>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</si>
  <si>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</si>
  <si>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</si>
  <si>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</si>
  <si>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</si>
  <si>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</si>
  <si>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</si>
  <si>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</si>
  <si>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</si>
  <si>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</si>
  <si>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</si>
  <si>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</si>
  <si>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</si>
  <si>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</si>
  <si>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</si>
  <si>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</si>
  <si>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</si>
  <si>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</si>
  <si>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</si>
  <si>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</si>
  <si>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</si>
  <si>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</si>
  <si>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</si>
  <si>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</si>
  <si>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</si>
  <si>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</si>
  <si>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</si>
  <si>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</si>
  <si>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</si>
  <si>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</si>
  <si>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</si>
  <si>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</si>
  <si>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</si>
  <si>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</si>
  <si>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</si>
  <si>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</si>
  <si>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</si>
  <si>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</si>
  <si>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</si>
  <si>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</si>
  <si>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</si>
  <si>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</si>
  <si>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</si>
  <si>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</si>
  <si>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</si>
  <si>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</si>
  <si>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</si>
  <si>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</si>
  <si>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</si>
  <si>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</si>
  <si>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</si>
  <si>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</si>
  <si>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</si>
  <si>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</si>
  <si>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</si>
  <si>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</si>
  <si>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</si>
  <si>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</si>
  <si>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</si>
  <si>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</si>
  <si>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</si>
  <si>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</si>
  <si>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</si>
  <si>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</si>
  <si>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</si>
  <si>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</si>
  <si>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</si>
  <si>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</si>
  <si>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</si>
  <si>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</si>
  <si>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</si>
  <si>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</si>
  <si>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</si>
  <si>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</si>
  <si>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</si>
  <si>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</si>
  <si>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</si>
  <si>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</si>
  <si>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</si>
  <si>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</si>
  <si>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</si>
  <si>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</si>
  <si>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</si>
  <si>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</si>
  <si>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</si>
  <si>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</si>
  <si>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</si>
  <si>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</si>
  <si>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</si>
  <si>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</si>
  <si>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</si>
  <si>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</si>
  <si>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</si>
  <si>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</si>
  <si>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</si>
  <si>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</si>
  <si>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</si>
  <si>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</si>
  <si>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</si>
  <si>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</si>
  <si>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</si>
  <si>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</si>
  <si>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</si>
  <si>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</si>
  <si>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</si>
  <si>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</si>
  <si>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</si>
  <si>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</si>
  <si>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</si>
  <si>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</si>
  <si>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</si>
  <si>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</si>
  <si>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</si>
  <si>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</si>
  <si>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</si>
  <si>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</si>
  <si>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</si>
  <si>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</si>
  <si>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</si>
  <si>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</si>
  <si>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</si>
  <si>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</si>
  <si>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</si>
  <si>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</si>
  <si>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</si>
  <si>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</si>
  <si>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</si>
  <si>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</si>
  <si>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</si>
  <si>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</si>
  <si>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</si>
  <si>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</si>
  <si>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</si>
  <si>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</si>
  <si>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</si>
  <si>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</si>
  <si>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</si>
  <si>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</si>
  <si>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</si>
  <si>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</si>
  <si>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</si>
  <si>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</si>
  <si>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</si>
  <si>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</si>
  <si>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</si>
  <si>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</si>
  <si>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</si>
  <si>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</si>
  <si>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</si>
  <si>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</si>
  <si>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</si>
  <si>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</si>
  <si>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</si>
  <si>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</si>
  <si>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</si>
  <si>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</si>
  <si>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</si>
  <si>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</si>
  <si>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</si>
  <si>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</si>
  <si>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</si>
  <si>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</si>
  <si>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</si>
  <si>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</si>
  <si>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</si>
  <si>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</si>
  <si>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</si>
  <si>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</si>
  <si>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</si>
  <si>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</si>
  <si>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</si>
  <si>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</si>
  <si>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</si>
  <si>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</si>
  <si>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</si>
  <si>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</si>
  <si>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</si>
  <si>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</si>
  <si>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</si>
  <si>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</si>
  <si>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</si>
  <si>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</si>
  <si>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</si>
  <si>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</si>
  <si>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</si>
  <si>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</si>
  <si>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</si>
  <si>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</si>
  <si>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</si>
  <si>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</si>
  <si>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</si>
  <si>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</si>
  <si>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</si>
  <si>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</si>
  <si>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</si>
  <si>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</si>
  <si>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</si>
  <si>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</si>
  <si>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</si>
  <si>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</si>
  <si>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</si>
  <si>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</si>
  <si>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</si>
  <si>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</si>
  <si>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</si>
  <si>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</si>
  <si>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</si>
  <si>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</si>
  <si>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</si>
  <si>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</si>
  <si>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</si>
  <si>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</si>
  <si>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</si>
  <si>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</si>
  <si>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</si>
  <si>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</si>
  <si>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</si>
  <si>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</si>
  <si>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</si>
  <si>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</si>
  <si>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</si>
  <si>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</si>
  <si>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</si>
  <si>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</si>
  <si>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</si>
  <si>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</si>
  <si>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</si>
  <si>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</si>
  <si>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</si>
  <si>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</si>
  <si>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</si>
  <si>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</si>
  <si>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</si>
  <si>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</si>
  <si>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</si>
  <si>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</si>
  <si>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</si>
  <si>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</si>
  <si>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</si>
  <si>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</si>
  <si>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</si>
  <si>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</si>
  <si>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</si>
  <si>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</si>
  <si>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</si>
  <si>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</si>
  <si>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</si>
  <si>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</si>
  <si>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</si>
  <si>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</si>
  <si>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</si>
  <si>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</si>
  <si>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</si>
  <si>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</si>
  <si>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</si>
  <si>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</si>
  <si>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</si>
  <si>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</si>
  <si>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</si>
  <si>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</si>
  <si>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</si>
  <si>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</si>
  <si>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</si>
  <si>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</si>
  <si>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</si>
  <si>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</si>
  <si>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</si>
  <si>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</si>
  <si>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</si>
  <si>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</si>
  <si>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</si>
  <si>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</si>
  <si>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</si>
  <si>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</si>
  <si>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</si>
  <si>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</si>
  <si>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</si>
  <si>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</si>
  <si>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</si>
  <si>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</si>
  <si>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</si>
  <si>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</si>
  <si>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</si>
  <si>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</si>
  <si>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</si>
  <si>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</si>
  <si>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</si>
  <si>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</si>
  <si>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</si>
  <si>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</si>
  <si>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</si>
  <si>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</si>
  <si>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</si>
  <si>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</si>
  <si>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</si>
  <si>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</si>
  <si>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</si>
  <si>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</si>
  <si>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</si>
  <si>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</si>
  <si>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</si>
  <si>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</si>
  <si>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</si>
  <si>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</si>
  <si>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</si>
  <si>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</si>
  <si>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</si>
  <si>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</si>
  <si>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</si>
  <si>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</si>
  <si>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</si>
  <si>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</si>
  <si>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</si>
  <si>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</si>
  <si>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</si>
  <si>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</si>
  <si>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</si>
  <si>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</si>
  <si>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</si>
  <si>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</si>
  <si>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</si>
  <si>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</si>
  <si>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</si>
  <si>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</si>
  <si>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</si>
  <si>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</si>
  <si>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</si>
  <si>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</si>
  <si>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</si>
  <si>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</si>
  <si>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</si>
  <si>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</si>
  <si>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</si>
  <si>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</si>
  <si>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</si>
  <si>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</si>
  <si>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</si>
  <si>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</si>
  <si>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</si>
  <si>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</si>
  <si>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</si>
  <si>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</si>
  <si>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</si>
  <si>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</si>
  <si>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</si>
  <si>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</si>
  <si>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</si>
  <si>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</si>
  <si>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</si>
  <si>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</si>
  <si>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</si>
  <si>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</si>
  <si>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</si>
  <si>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</si>
  <si>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</si>
  <si>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</si>
  <si>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</si>
  <si>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</si>
  <si>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</si>
  <si>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</si>
  <si>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</si>
  <si>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</si>
  <si>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</si>
  <si>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</si>
  <si>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</si>
  <si>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</si>
  <si>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</si>
  <si>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</si>
  <si>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</si>
  <si>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</si>
  <si>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</si>
  <si>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</si>
  <si>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</si>
  <si>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</si>
  <si>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</si>
  <si>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</si>
  <si>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</si>
  <si>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</si>
  <si>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</si>
  <si>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</si>
  <si>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</si>
  <si>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</si>
  <si>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</si>
  <si>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</si>
  <si>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</si>
  <si>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</si>
  <si>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</si>
  <si>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</si>
  <si>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</si>
  <si>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</si>
  <si>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</si>
  <si>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</si>
  <si>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</si>
  <si>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</si>
  <si>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</si>
  <si>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</si>
  <si>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</si>
  <si>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</si>
  <si>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</si>
  <si>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</si>
  <si>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</si>
  <si>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</si>
  <si>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</si>
  <si>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</si>
  <si>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</si>
  <si>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</si>
  <si>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</si>
  <si>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</si>
  <si>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</si>
  <si>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</si>
  <si>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</si>
  <si>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</si>
  <si>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</si>
  <si>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</si>
  <si>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</si>
  <si>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</si>
  <si>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</si>
  <si>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</si>
  <si>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</si>
  <si>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</si>
  <si>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</si>
  <si>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</si>
  <si>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</si>
  <si>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</si>
  <si>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</si>
  <si>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</si>
  <si>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</si>
  <si>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</si>
  <si>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</si>
  <si>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</si>
  <si>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</si>
  <si>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</si>
  <si>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</si>
  <si>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</si>
  <si>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</si>
  <si>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</si>
  <si>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</si>
  <si>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</si>
  <si>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</si>
  <si>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</si>
  <si>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</si>
  <si>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</si>
  <si>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</si>
  <si>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</si>
  <si>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</si>
  <si>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</si>
  <si>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</si>
  <si>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</si>
  <si>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</si>
  <si>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</si>
  <si>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</si>
  <si>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</si>
  <si>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</si>
  <si>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</si>
  <si>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</si>
  <si>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</si>
  <si>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</si>
  <si>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</si>
  <si>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</si>
  <si>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</si>
  <si>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</si>
  <si>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</si>
  <si>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</si>
  <si>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</si>
  <si>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</si>
  <si>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</si>
  <si>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</si>
  <si>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</si>
  <si>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</si>
  <si>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</si>
  <si>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</si>
  <si>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</si>
  <si>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</si>
  <si>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</si>
  <si>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</si>
  <si>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</si>
  <si>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</si>
  <si>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</si>
  <si>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</si>
  <si>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</si>
  <si>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</si>
  <si>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</si>
  <si>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</si>
  <si>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</si>
  <si>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</si>
  <si>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</si>
  <si>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</si>
  <si>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</si>
  <si>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</si>
  <si>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</si>
  <si>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</si>
  <si>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</si>
  <si>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</si>
  <si>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</si>
  <si>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</si>
  <si>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</si>
  <si>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</si>
  <si>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</si>
  <si>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</si>
  <si>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</si>
  <si>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</si>
  <si>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</si>
  <si>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</si>
  <si>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</si>
  <si>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</si>
  <si>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</si>
  <si>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</si>
  <si>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</si>
  <si>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</si>
  <si>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</si>
  <si>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</si>
  <si>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</si>
  <si>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</si>
  <si>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</si>
  <si>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</si>
  <si>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</si>
  <si>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</si>
  <si>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</si>
  <si>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</si>
  <si>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</si>
  <si>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</si>
  <si>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</si>
  <si>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</si>
  <si>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</si>
  <si>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</si>
  <si>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</si>
  <si>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</si>
  <si>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</si>
  <si>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</si>
  <si>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</si>
  <si>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</si>
  <si>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</si>
  <si>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</si>
  <si>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</si>
  <si>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</si>
  <si>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</si>
  <si>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</si>
  <si>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</si>
  <si>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</si>
  <si>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</si>
  <si>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</si>
  <si>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</si>
  <si>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</si>
  <si>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</si>
  <si>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</si>
  <si>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</si>
  <si>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</si>
  <si>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</si>
  <si>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</si>
  <si>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</si>
  <si>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</si>
  <si>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</si>
  <si>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</si>
  <si>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</si>
  <si>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</si>
  <si>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</si>
  <si>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</si>
  <si>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</si>
  <si>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</si>
  <si>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</si>
  <si>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</si>
  <si>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</si>
  <si>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</si>
  <si>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</si>
  <si>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</si>
  <si>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</si>
  <si>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</si>
  <si>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</si>
  <si>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</si>
  <si>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</si>
  <si>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</si>
  <si>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</si>
  <si>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</si>
  <si>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</si>
  <si>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</si>
  <si>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</si>
  <si>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</si>
  <si>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</si>
  <si>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</si>
  <si>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</si>
  <si>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</si>
  <si>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</si>
  <si>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</si>
  <si>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</si>
  <si>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</si>
  <si>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</si>
  <si>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</si>
  <si>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</si>
  <si>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</si>
  <si>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</si>
  <si>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</si>
  <si>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</si>
  <si>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</si>
  <si>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</si>
  <si>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</si>
  <si>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</si>
  <si>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</si>
  <si>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</si>
  <si>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</si>
  <si>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</si>
  <si>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</si>
  <si>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</si>
  <si>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</si>
  <si>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</si>
  <si>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</si>
  <si>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</si>
  <si>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</si>
  <si>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</si>
  <si>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</si>
  <si>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</si>
  <si>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</si>
  <si>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</si>
  <si>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</si>
  <si>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</si>
  <si>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</si>
  <si>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</si>
  <si>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</si>
  <si>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</si>
  <si>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</si>
  <si>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</si>
  <si>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</si>
  <si>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</si>
  <si>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</si>
  <si>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</si>
  <si>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</si>
  <si>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</si>
  <si>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</si>
  <si>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</si>
  <si>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</si>
  <si>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</si>
  <si>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</si>
  <si>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</si>
  <si>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</si>
  <si>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</si>
  <si>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</si>
  <si>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</si>
  <si>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</si>
  <si>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</si>
  <si>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</si>
  <si>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</si>
  <si>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</si>
  <si>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</si>
  <si>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</si>
  <si>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</si>
  <si>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</si>
  <si>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</si>
  <si>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</si>
  <si>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</si>
  <si>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</si>
  <si>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</si>
  <si>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</si>
  <si>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</si>
  <si>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</si>
  <si>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</si>
  <si>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</si>
  <si>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</si>
  <si>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</si>
  <si>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</si>
  <si>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</si>
  <si>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</si>
  <si>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</si>
  <si>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</si>
  <si>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</si>
  <si>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</si>
  <si>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</si>
  <si>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</si>
  <si>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</si>
  <si>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</si>
  <si>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</si>
  <si>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</si>
  <si>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</si>
  <si>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</si>
  <si>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</si>
  <si>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</si>
  <si>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</si>
  <si>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</si>
  <si>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</si>
  <si>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</si>
  <si>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</si>
  <si>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</si>
  <si>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</si>
  <si>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</si>
  <si>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</si>
  <si>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</si>
  <si>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</si>
  <si>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</si>
  <si>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</si>
  <si>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</si>
  <si>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</si>
  <si>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</si>
  <si>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</si>
  <si>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</si>
  <si>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</si>
  <si>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</si>
  <si>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</si>
  <si>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</si>
  <si>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</si>
  <si>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</si>
  <si>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</si>
  <si>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</si>
  <si>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</si>
  <si>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</si>
  <si>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</si>
  <si>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</si>
  <si>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</si>
  <si>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</si>
  <si>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</si>
  <si>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</si>
  <si>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</si>
  <si>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</si>
  <si>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</si>
  <si>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</si>
  <si>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</si>
  <si>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</si>
  <si>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</si>
  <si>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</si>
  <si>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</si>
  <si>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</si>
  <si>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</si>
  <si>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</si>
  <si>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</si>
  <si>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</si>
  <si>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</si>
  <si>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</si>
  <si>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</si>
  <si>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</si>
  <si>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</si>
  <si>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</si>
  <si>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</si>
  <si>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</si>
  <si>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</si>
  <si>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</si>
  <si>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</si>
  <si>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</si>
  <si>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</si>
  <si>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</si>
  <si>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</si>
  <si>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</si>
  <si>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</si>
  <si>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</si>
  <si>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</si>
  <si>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</si>
  <si>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</si>
  <si>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</si>
  <si>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</si>
  <si>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</si>
  <si>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</si>
  <si>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</si>
  <si>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</si>
  <si>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</si>
  <si>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</si>
  <si>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</si>
  <si>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</si>
  <si>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</si>
  <si>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</si>
  <si>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</si>
  <si>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</si>
  <si>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</si>
  <si>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</si>
  <si>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</si>
  <si>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</si>
  <si>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</si>
  <si>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</si>
  <si>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</si>
  <si>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</si>
  <si>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</si>
  <si>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</si>
  <si>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</si>
  <si>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</si>
  <si>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</si>
  <si>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</si>
  <si>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</si>
  <si>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</si>
  <si>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</si>
  <si>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</si>
  <si>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</si>
  <si>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</si>
  <si>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</si>
  <si>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</si>
  <si>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</si>
  <si>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</si>
  <si>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</si>
  <si>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</si>
  <si>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</si>
  <si>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</si>
  <si>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</si>
  <si>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</si>
  <si>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</si>
  <si>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</si>
  <si>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</si>
  <si>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</si>
  <si>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</si>
  <si>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</si>
  <si>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</si>
  <si>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</si>
  <si>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</si>
  <si>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</si>
  <si>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</si>
  <si>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</si>
  <si>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</si>
  <si>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</si>
  <si>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</si>
  <si>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</si>
  <si>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</si>
  <si>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</si>
  <si>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</si>
  <si>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</si>
  <si>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</si>
  <si>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</si>
  <si>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</si>
  <si>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</si>
  <si>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</si>
  <si>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</si>
  <si>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</si>
  <si>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</si>
  <si>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</si>
  <si>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</si>
  <si>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</si>
  <si>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</si>
  <si>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</si>
  <si>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</si>
  <si>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</si>
  <si>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</si>
  <si>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</si>
  <si>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</si>
  <si>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</si>
  <si>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</si>
  <si>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</si>
  <si>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</si>
  <si>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</si>
  <si>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</si>
  <si>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</si>
  <si>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</si>
  <si>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</si>
  <si>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</si>
  <si>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</si>
  <si>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</si>
  <si>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</si>
  <si>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</si>
  <si>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</si>
  <si>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</si>
  <si>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</si>
  <si>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</si>
  <si>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</si>
  <si>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</si>
  <si>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</si>
  <si>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</si>
  <si>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</si>
  <si>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</si>
  <si>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</si>
  <si>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</si>
  <si>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</si>
  <si>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</si>
  <si>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</si>
  <si>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</si>
  <si>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</si>
  <si>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</si>
  <si>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</si>
  <si>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</si>
  <si>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</si>
  <si>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</si>
  <si>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</si>
  <si>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</si>
  <si>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</si>
  <si>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</si>
  <si>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</si>
  <si>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</si>
  <si>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</si>
  <si>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</si>
  <si>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</si>
  <si>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</si>
  <si>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</si>
  <si>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</si>
  <si>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</si>
  <si>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</si>
  <si>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</si>
  <si>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</si>
  <si>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</si>
  <si>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</si>
  <si>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</si>
  <si>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</si>
  <si>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</si>
  <si>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</si>
  <si>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</si>
  <si>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</si>
  <si>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</si>
  <si>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</si>
  <si>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</si>
  <si>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</si>
  <si>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</si>
  <si>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</si>
  <si>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</si>
  <si>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</si>
  <si>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</si>
  <si>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</si>
  <si>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</si>
  <si>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</si>
  <si>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</si>
  <si>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</si>
  <si>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</si>
  <si>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</si>
  <si>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</si>
  <si>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</si>
  <si>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</si>
  <si>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</si>
  <si>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</si>
  <si>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</si>
  <si>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</si>
  <si>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</si>
  <si>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</si>
  <si>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</si>
  <si>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</si>
  <si>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</si>
  <si>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</si>
  <si>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</si>
  <si>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</si>
  <si>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</si>
  <si>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</si>
  <si>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</si>
  <si>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</si>
  <si>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</si>
  <si>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</si>
  <si>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</si>
  <si>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</si>
  <si>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</si>
  <si>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</si>
  <si>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</si>
  <si>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</si>
  <si>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</si>
  <si>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</si>
  <si>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</si>
  <si>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</si>
  <si>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</si>
  <si>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</si>
  <si>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</si>
  <si>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</si>
  <si>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</si>
  <si>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</si>
  <si>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</si>
  <si>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</si>
  <si>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</si>
  <si>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</si>
  <si>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</si>
  <si>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</si>
  <si>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</si>
  <si>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</si>
  <si>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</si>
  <si>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</si>
  <si>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</si>
  <si>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</si>
  <si>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</si>
  <si>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</si>
  <si>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</si>
  <si>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</si>
  <si>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</si>
  <si>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</si>
  <si>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</si>
  <si>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</si>
  <si>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</si>
  <si>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</si>
  <si>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</si>
  <si>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</si>
  <si>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</si>
  <si>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</si>
  <si>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</si>
  <si>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</si>
  <si>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</si>
  <si>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</si>
  <si>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</si>
  <si>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</si>
  <si>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</si>
  <si>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</si>
  <si>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</si>
  <si>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</si>
  <si>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</si>
  <si>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</si>
  <si>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</si>
  <si>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</si>
  <si>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</si>
  <si>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</si>
  <si>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</si>
  <si>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</si>
  <si>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</si>
  <si>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</si>
  <si>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</si>
  <si>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</si>
  <si>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</si>
  <si>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</si>
  <si>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</si>
  <si>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</si>
  <si>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</si>
  <si>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</si>
  <si>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</si>
  <si>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</si>
  <si>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</si>
  <si>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</si>
  <si>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</si>
  <si>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</si>
  <si>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</si>
  <si>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</si>
  <si>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</si>
  <si>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</si>
  <si>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</si>
  <si>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</si>
  <si>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</si>
  <si>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</si>
  <si>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</si>
  <si>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</si>
  <si>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</si>
  <si>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</si>
  <si>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</si>
  <si>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</si>
  <si>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</si>
  <si>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</si>
  <si>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</si>
  <si>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</si>
  <si>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</si>
  <si>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</si>
  <si>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</si>
  <si>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</si>
  <si>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</si>
  <si>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</si>
  <si>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</si>
  <si>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</si>
  <si>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</si>
  <si>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</si>
  <si>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</si>
  <si>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</si>
  <si>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</si>
  <si>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</si>
  <si>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</si>
  <si>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</si>
  <si>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</si>
  <si>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</si>
  <si>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</si>
  <si>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</si>
  <si>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</si>
  <si>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</si>
  <si>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</si>
  <si>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</si>
  <si>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</si>
  <si>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</si>
  <si>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</si>
  <si>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</si>
  <si>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</si>
  <si>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</si>
  <si>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</si>
  <si>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</si>
  <si>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</si>
  <si>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</si>
  <si>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</si>
  <si>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</si>
  <si>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</si>
  <si>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</si>
  <si>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</si>
  <si>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</si>
  <si>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</si>
  <si>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</si>
  <si>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</si>
  <si>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</si>
  <si>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</si>
  <si>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</si>
  <si>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</si>
  <si>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</si>
  <si>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</si>
  <si>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</si>
  <si>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</si>
  <si>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</si>
  <si>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</si>
  <si>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</si>
  <si>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</si>
  <si>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</si>
  <si>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</si>
  <si>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</si>
  <si>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</si>
  <si>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</si>
  <si>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</si>
  <si>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</si>
  <si>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</si>
  <si>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</si>
  <si>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</si>
  <si>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</si>
  <si>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</si>
  <si>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</si>
  <si>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</si>
  <si>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</si>
  <si>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</si>
  <si>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</si>
  <si>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</si>
  <si>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</si>
  <si>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</si>
  <si>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</si>
  <si>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</si>
  <si>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</si>
  <si>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</si>
  <si>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</si>
  <si>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</si>
  <si>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</si>
  <si>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</si>
  <si>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</si>
  <si>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</si>
  <si>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</si>
  <si>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</si>
  <si>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</si>
  <si>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</si>
  <si>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</si>
  <si>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</si>
  <si>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</si>
  <si>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</si>
  <si>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</si>
  <si>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</si>
  <si>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</si>
  <si>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</si>
  <si>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</si>
  <si>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</si>
  <si>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</si>
  <si>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</si>
  <si>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</si>
  <si>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</si>
  <si>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</si>
  <si>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</si>
  <si>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</si>
  <si>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</si>
  <si>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</si>
  <si>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</si>
  <si>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</si>
  <si>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</si>
  <si>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</si>
  <si>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</si>
  <si>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</si>
  <si>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</si>
  <si>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</si>
  <si>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</si>
  <si>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</si>
  <si>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</si>
  <si>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</si>
  <si>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</si>
  <si>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</si>
  <si>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</si>
  <si>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</si>
  <si>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</si>
  <si>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</si>
  <si>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</si>
  <si>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</si>
  <si>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</si>
  <si>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</si>
  <si>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</si>
  <si>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</si>
  <si>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</si>
  <si>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</si>
  <si>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</si>
  <si>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</si>
  <si>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</si>
  <si>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</si>
  <si>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</si>
  <si>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</si>
  <si>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</si>
  <si>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</si>
  <si>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</si>
  <si>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</si>
  <si>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</si>
  <si>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</si>
  <si>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</si>
  <si>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</si>
  <si>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</si>
  <si>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</si>
  <si>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</si>
  <si>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</si>
  <si>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</si>
  <si>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</si>
  <si>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</si>
  <si>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</si>
  <si>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</si>
  <si>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</si>
  <si>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</si>
  <si>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</si>
  <si>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</si>
  <si>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</si>
  <si>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</si>
  <si>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</si>
  <si>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</si>
  <si>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</si>
  <si>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</si>
  <si>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</si>
  <si>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</si>
  <si>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</si>
  <si>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</si>
  <si>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</si>
  <si>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</si>
  <si>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</si>
  <si>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</si>
  <si>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</si>
  <si>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</si>
  <si>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</si>
  <si>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</si>
  <si>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</si>
  <si>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</si>
  <si>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</si>
  <si>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</si>
  <si>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</si>
  <si>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</si>
  <si>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</si>
  <si>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</si>
  <si>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</si>
  <si>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</si>
  <si>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</si>
  <si>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</si>
  <si>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</si>
  <si>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</si>
  <si>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</si>
  <si>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</si>
  <si>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</si>
  <si>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</si>
  <si>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</si>
  <si>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</si>
  <si>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</si>
  <si>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</si>
  <si>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</si>
  <si>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</si>
  <si>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</si>
  <si>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</si>
  <si>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</si>
  <si>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</si>
  <si>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</si>
  <si>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</si>
  <si>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</si>
  <si>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</si>
  <si>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</si>
  <si>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</si>
  <si>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</si>
  <si>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</si>
  <si>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</si>
  <si>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</si>
  <si>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</si>
  <si>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</si>
  <si>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</si>
  <si>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</si>
  <si>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</si>
  <si>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</si>
  <si>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</si>
  <si>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</si>
  <si>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</si>
  <si>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</si>
  <si>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</si>
  <si>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</si>
  <si>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</si>
  <si>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</si>
  <si>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</si>
  <si>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</si>
  <si>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</si>
  <si>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</si>
  <si>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</si>
  <si>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</si>
  <si>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</si>
  <si>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</si>
  <si>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</si>
  <si>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</si>
  <si>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</si>
  <si>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</si>
  <si>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</si>
  <si>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</si>
  <si>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</si>
  <si>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</si>
  <si>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</si>
  <si>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</si>
  <si>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</si>
  <si>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</si>
  <si>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</si>
  <si>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</si>
  <si>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</si>
  <si>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</si>
  <si>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</si>
  <si>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</si>
  <si>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</si>
  <si>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</si>
  <si>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</si>
  <si>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</si>
  <si>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</si>
  <si>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</si>
  <si>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</si>
  <si>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</si>
  <si>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</si>
  <si>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</si>
  <si>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</si>
  <si>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</si>
  <si>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</si>
  <si>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</si>
  <si>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</si>
  <si>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</si>
  <si>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</si>
  <si>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</si>
  <si>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</si>
  <si>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</si>
  <si>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</si>
  <si>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</si>
  <si>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</si>
  <si>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</si>
  <si>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</si>
  <si>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</si>
  <si>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</si>
  <si>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</si>
  <si>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</si>
  <si>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</si>
  <si>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</si>
  <si>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</si>
  <si>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</si>
  <si>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</si>
  <si>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</si>
  <si>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</si>
  <si>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</si>
  <si>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</si>
  <si>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</si>
  <si>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</si>
  <si>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</si>
  <si>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</si>
  <si>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</si>
  <si>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</si>
  <si>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</si>
  <si>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</si>
  <si>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</si>
  <si>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</si>
  <si>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</si>
  <si>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</si>
  <si>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</si>
  <si>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</si>
  <si>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</si>
  <si>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</si>
  <si>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</si>
  <si>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</si>
  <si>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</si>
  <si>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</si>
  <si>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</si>
  <si>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</si>
  <si>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</si>
  <si>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</si>
  <si>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</si>
  <si>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</si>
  <si>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</si>
  <si>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</si>
  <si>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</si>
  <si>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</si>
  <si>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</si>
  <si>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</si>
  <si>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</si>
  <si>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</si>
  <si>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</si>
  <si>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</si>
  <si>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</si>
  <si>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</si>
  <si>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</si>
  <si>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</si>
  <si>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</si>
  <si>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</si>
  <si>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</si>
  <si>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</si>
  <si>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</si>
  <si>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</si>
  <si>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</si>
  <si>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</si>
  <si>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</si>
  <si>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</si>
  <si>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</si>
  <si>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</si>
  <si>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</si>
  <si>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</si>
  <si>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</si>
  <si>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</si>
  <si>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</si>
  <si>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</si>
  <si>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</si>
  <si>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</si>
  <si>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</si>
  <si>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</si>
  <si>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</si>
  <si>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</si>
  <si>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</si>
  <si>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</si>
  <si>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</si>
  <si>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</si>
  <si>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</si>
  <si>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</si>
  <si>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</si>
  <si>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</si>
  <si>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</si>
  <si>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</si>
  <si>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</si>
  <si>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</si>
  <si>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</si>
  <si>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</si>
  <si>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</si>
  <si>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</si>
  <si>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</si>
  <si>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</si>
  <si>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</si>
  <si>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</si>
  <si>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</si>
  <si>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</si>
  <si>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</si>
  <si>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</si>
  <si>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</si>
  <si>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</si>
  <si>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</si>
  <si>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</si>
  <si>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</si>
  <si>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</si>
  <si>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</si>
  <si>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</si>
  <si>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</si>
  <si>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</si>
  <si>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</si>
  <si>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</si>
  <si>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</si>
  <si>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</si>
  <si>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</si>
  <si>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</si>
  <si>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</si>
  <si>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</si>
  <si>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</si>
  <si>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</si>
  <si>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</si>
  <si>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</si>
  <si>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</si>
  <si>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</si>
  <si>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</si>
  <si>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</si>
  <si>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</si>
  <si>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</si>
  <si>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</si>
  <si>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</si>
  <si>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</si>
  <si>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</si>
  <si>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</si>
  <si>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</si>
  <si>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</si>
  <si>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</si>
  <si>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</si>
  <si>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</si>
  <si>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</si>
  <si>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</si>
  <si>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</si>
  <si>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</si>
  <si>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</si>
  <si>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</si>
  <si>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</si>
  <si>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</si>
  <si>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</si>
  <si>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</si>
  <si>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</si>
  <si>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</si>
  <si>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</si>
  <si>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</si>
  <si>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</si>
  <si>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</si>
  <si>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</si>
  <si>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</si>
  <si>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</si>
  <si>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</si>
  <si>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</si>
  <si>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</si>
  <si>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</si>
  <si>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</si>
  <si>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</si>
  <si>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</si>
  <si>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</si>
  <si>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</si>
  <si>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</si>
  <si>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</si>
  <si>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</si>
  <si>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</si>
  <si>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</si>
  <si>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</si>
  <si>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</si>
  <si>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</si>
  <si>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</si>
  <si>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</si>
  <si>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</si>
  <si>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</si>
  <si>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</si>
  <si>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</si>
  <si>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</si>
  <si>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</si>
  <si>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</si>
  <si>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</si>
  <si>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</si>
  <si>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</si>
  <si>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</si>
  <si>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</si>
  <si>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</si>
  <si>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</si>
  <si>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</si>
  <si>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</si>
  <si>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</si>
  <si>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</si>
  <si>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</si>
  <si>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</si>
  <si>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</si>
  <si>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</si>
  <si>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</si>
  <si>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</si>
  <si>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</si>
  <si>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</si>
  <si>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</si>
  <si>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</si>
  <si>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</si>
  <si>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</si>
  <si>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</si>
  <si>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</si>
  <si>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</si>
  <si>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</si>
  <si>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</si>
  <si>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</si>
  <si>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</si>
  <si>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</si>
  <si>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</si>
  <si>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</si>
  <si>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</si>
  <si>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</si>
  <si>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</si>
  <si>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</si>
  <si>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</si>
  <si>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</si>
  <si>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</si>
  <si>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</si>
  <si>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</si>
  <si>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</si>
  <si>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</si>
  <si>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</si>
  <si>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</si>
  <si>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</si>
  <si>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</si>
  <si>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</si>
  <si>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</si>
  <si>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</si>
  <si>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</si>
  <si>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</si>
  <si>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</si>
  <si>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</si>
  <si>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</si>
  <si>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</si>
  <si>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</si>
  <si>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</si>
  <si>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</si>
  <si>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</si>
  <si>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</si>
  <si>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</si>
  <si>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</si>
  <si>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</si>
  <si>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</si>
  <si>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</si>
  <si>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</si>
  <si>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</si>
  <si>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</si>
  <si>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</si>
  <si>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</si>
  <si>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</si>
  <si>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</si>
  <si>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</si>
  <si>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</si>
  <si>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</si>
  <si>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</si>
  <si>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</si>
  <si>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</si>
  <si>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</si>
  <si>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</si>
  <si>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</si>
  <si>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</si>
  <si>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</si>
  <si>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</si>
  <si>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</si>
  <si>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</si>
  <si>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</si>
  <si>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</si>
  <si>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</si>
  <si>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</si>
  <si>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</si>
  <si>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</si>
  <si>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</si>
  <si>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</si>
  <si>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</si>
  <si>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</si>
  <si>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</si>
  <si>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</si>
  <si>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</si>
  <si>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</si>
  <si>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</si>
  <si>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</si>
  <si>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</si>
  <si>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</si>
  <si>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</si>
  <si>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</si>
  <si>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</si>
  <si>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</si>
  <si>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</si>
  <si>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</si>
  <si>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</si>
  <si>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</si>
  <si>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</si>
  <si>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</si>
  <si>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</si>
  <si>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</si>
  <si>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</si>
  <si>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</si>
  <si>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</si>
  <si>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</si>
  <si>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</si>
  <si>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</si>
  <si>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</si>
  <si>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</si>
  <si>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</si>
  <si>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</si>
  <si>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</si>
  <si>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</si>
  <si>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</si>
  <si>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</si>
  <si>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</si>
  <si>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</si>
  <si>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</si>
  <si>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</si>
  <si>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</si>
  <si>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</si>
  <si>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</si>
  <si>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</si>
  <si>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</si>
  <si>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</si>
  <si>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</si>
  <si>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</si>
  <si>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</si>
  <si>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</si>
  <si>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</si>
  <si>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</si>
  <si>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</si>
  <si>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</si>
  <si>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</si>
  <si>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</si>
  <si>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</si>
  <si>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</si>
  <si>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</si>
  <si>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</si>
  <si>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</si>
  <si>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</si>
  <si>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</si>
  <si>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</si>
  <si>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</si>
  <si>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</si>
  <si>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</si>
  <si>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</si>
  <si>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</si>
  <si>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</si>
  <si>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</si>
  <si>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</si>
  <si>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</si>
  <si>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</si>
  <si>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</si>
  <si>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</si>
  <si>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</si>
  <si>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</si>
  <si>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</si>
  <si>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</si>
  <si>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</si>
  <si>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</si>
  <si>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</si>
  <si>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</si>
  <si>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</si>
  <si>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</si>
  <si>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</si>
  <si>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</si>
  <si>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</si>
  <si>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</si>
  <si>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</si>
  <si>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</si>
  <si>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</si>
  <si>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</si>
  <si>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</si>
  <si>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</si>
  <si>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</si>
  <si>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</si>
  <si>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</si>
  <si>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</si>
  <si>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</si>
  <si>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</si>
  <si>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</si>
  <si>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</si>
  <si>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</si>
  <si>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</si>
  <si>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</si>
  <si>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</si>
  <si>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</si>
  <si>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</si>
  <si>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</si>
  <si>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</si>
  <si>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</si>
  <si>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</si>
  <si>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</si>
  <si>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</si>
  <si>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</si>
  <si>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</si>
  <si>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</si>
  <si>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</si>
  <si>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</si>
  <si>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</si>
  <si>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</si>
  <si>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</si>
  <si>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</si>
  <si>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</si>
  <si>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</si>
  <si>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</si>
  <si>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</si>
  <si>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</si>
  <si>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</si>
  <si>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</si>
  <si>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</si>
  <si>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</si>
  <si>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</si>
  <si>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</si>
  <si>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</si>
  <si>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</si>
  <si>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</si>
  <si>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</si>
  <si>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</si>
  <si>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</si>
  <si>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</si>
  <si>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</si>
  <si>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</si>
  <si>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</si>
  <si>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</si>
  <si>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</si>
  <si>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</si>
  <si>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</si>
  <si>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</si>
  <si>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</si>
  <si>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</si>
  <si>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</si>
  <si>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</si>
  <si>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</si>
  <si>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</si>
  <si>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</si>
  <si>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</si>
  <si>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</si>
  <si>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</si>
  <si>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</si>
  <si>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</si>
  <si>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</si>
  <si>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</si>
  <si>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</si>
  <si>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</si>
  <si>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</si>
  <si>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</si>
  <si>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</si>
  <si>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</si>
  <si>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</si>
  <si>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</si>
  <si>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</si>
  <si>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</si>
  <si>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</si>
  <si>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</si>
  <si>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</si>
  <si>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</si>
  <si>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</si>
  <si>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</si>
  <si>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</si>
  <si>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</si>
  <si>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</si>
  <si>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</si>
  <si>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</si>
  <si>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</si>
  <si>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</si>
  <si>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</si>
  <si>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</si>
  <si>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</si>
  <si>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</si>
  <si>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</si>
  <si>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</si>
  <si>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</si>
  <si>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</si>
  <si>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</si>
  <si>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</si>
  <si>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</si>
  <si>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</si>
  <si>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</si>
  <si>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</si>
  <si>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</si>
  <si>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</si>
  <si>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</si>
  <si>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</si>
  <si>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</si>
  <si>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</si>
  <si>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</si>
  <si>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</si>
  <si>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</si>
  <si>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</si>
  <si>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</si>
  <si>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</si>
  <si>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</si>
  <si>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</si>
  <si>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</si>
  <si>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</si>
  <si>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</si>
  <si>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</si>
  <si>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</si>
  <si>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</si>
  <si>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</si>
  <si>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</si>
  <si>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</si>
  <si>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</si>
  <si>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</si>
  <si>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</si>
  <si>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</si>
  <si>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</si>
  <si>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</si>
  <si>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</si>
  <si>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</si>
  <si>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</si>
  <si>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</si>
  <si>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</si>
  <si>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</si>
  <si>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</si>
  <si>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</si>
  <si>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</si>
  <si>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</si>
  <si>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</si>
  <si>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</si>
  <si>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</si>
  <si>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</si>
  <si>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</si>
  <si>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</si>
  <si>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</si>
  <si>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</si>
  <si>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</si>
  <si>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</si>
  <si>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</si>
  <si>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</si>
  <si>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</si>
  <si>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</si>
  <si>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</si>
  <si>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</si>
  <si>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</si>
  <si>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</si>
  <si>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</si>
  <si>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</si>
  <si>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</si>
  <si>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</si>
  <si>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</si>
  <si>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</si>
  <si>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</si>
  <si>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</si>
  <si>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</si>
  <si>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</si>
  <si>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</si>
  <si>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</si>
  <si>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</si>
  <si>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</si>
  <si>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</si>
  <si>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</si>
  <si>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</si>
  <si>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</si>
  <si>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</si>
  <si>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</si>
  <si>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</si>
  <si>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</si>
  <si>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</si>
  <si>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</si>
  <si>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</si>
  <si>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</si>
  <si>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</si>
  <si>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</si>
  <si>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</si>
  <si>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</si>
  <si>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</si>
  <si>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</si>
  <si>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</si>
  <si>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</si>
  <si>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</si>
  <si>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</si>
  <si>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</si>
  <si>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</si>
  <si>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</si>
  <si>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</si>
  <si>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</si>
  <si>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</si>
  <si>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</si>
  <si>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</si>
  <si>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</si>
  <si>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</si>
  <si>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</si>
  <si>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</si>
  <si>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</si>
  <si>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</si>
  <si>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</si>
  <si>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</si>
  <si>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</si>
  <si>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</si>
  <si>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</si>
  <si>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</si>
  <si>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</si>
  <si>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</si>
  <si>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</si>
  <si>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</si>
  <si>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</si>
  <si>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</si>
  <si>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</si>
  <si>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</si>
  <si>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</si>
  <si>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</si>
  <si>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</si>
  <si>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</si>
  <si>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</si>
  <si>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</si>
  <si>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</si>
  <si>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</si>
  <si>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</si>
  <si>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</si>
  <si>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</si>
  <si>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</si>
  <si>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</si>
  <si>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</si>
  <si>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</si>
  <si>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</si>
  <si>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</si>
  <si>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</si>
  <si>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</si>
  <si>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</si>
  <si>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</si>
  <si>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</si>
  <si>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</si>
  <si>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</si>
  <si>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</si>
  <si>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</si>
  <si>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</si>
  <si>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</si>
  <si>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</si>
  <si>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</si>
  <si>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</si>
  <si>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</si>
  <si>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</si>
  <si>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</si>
  <si>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</si>
  <si>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</si>
  <si>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</si>
  <si>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</si>
  <si>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</si>
  <si>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</si>
  <si>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</si>
  <si>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</si>
  <si>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</si>
  <si>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</si>
  <si>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</si>
  <si>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</si>
  <si>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</si>
  <si>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</si>
  <si>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</si>
  <si>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</si>
  <si>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</si>
  <si>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</si>
  <si>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</si>
  <si>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</si>
  <si>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</si>
  <si>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</si>
  <si>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</si>
  <si>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</si>
  <si>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</si>
  <si>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</si>
  <si>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</si>
  <si>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</si>
  <si>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</si>
  <si>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</si>
  <si>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</si>
  <si>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</si>
  <si>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</si>
  <si>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</si>
  <si>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</si>
  <si>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</si>
  <si>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</si>
  <si>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</si>
  <si>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</si>
  <si>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</si>
  <si>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</si>
  <si>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</si>
  <si>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</si>
  <si>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</si>
  <si>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</si>
  <si>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</si>
  <si>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</si>
  <si>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</si>
  <si>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</si>
  <si>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</si>
  <si>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</si>
  <si>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</si>
  <si>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</si>
  <si>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</si>
  <si>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</si>
  <si>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</si>
  <si>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</si>
  <si>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</si>
  <si>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</si>
  <si>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</si>
  <si>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</si>
  <si>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</si>
  <si>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</si>
  <si>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</si>
  <si>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</si>
  <si>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</si>
  <si>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</si>
  <si>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</si>
  <si>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</si>
  <si>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</si>
  <si>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</si>
  <si>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</si>
  <si>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</si>
  <si>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</si>
  <si>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</si>
  <si>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</si>
  <si>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</si>
  <si>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</si>
  <si>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</si>
  <si>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</si>
  <si>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</si>
  <si>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</si>
  <si>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</si>
  <si>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</si>
  <si>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</si>
  <si>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</si>
  <si>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</si>
  <si>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</si>
  <si>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</si>
  <si>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</si>
  <si>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</si>
  <si>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</si>
  <si>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</si>
  <si>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</si>
  <si>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</si>
  <si>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</si>
  <si>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</si>
  <si>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</si>
  <si>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</si>
  <si>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</si>
  <si>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</si>
  <si>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</si>
  <si>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</si>
  <si>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</si>
  <si>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</si>
  <si>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</si>
  <si>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</si>
  <si>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</si>
  <si>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</si>
  <si>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</si>
  <si>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</si>
  <si>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</si>
  <si>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</si>
  <si>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</si>
  <si>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</si>
  <si>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</si>
  <si>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</si>
  <si>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</si>
  <si>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</si>
  <si>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</si>
  <si>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</si>
  <si>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</si>
  <si>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</si>
  <si>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</si>
  <si>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</si>
  <si>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</si>
  <si>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</si>
  <si>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</si>
  <si>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</si>
  <si>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</si>
  <si>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</si>
  <si>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</si>
  <si>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</si>
  <si>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</si>
  <si>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</si>
  <si>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</si>
  <si>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</si>
  <si>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</si>
  <si>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</si>
  <si>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</si>
  <si>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</si>
  <si>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</si>
  <si>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</si>
  <si>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</si>
  <si>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</si>
  <si>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</si>
  <si>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</si>
  <si>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</si>
  <si>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</si>
  <si>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</si>
  <si>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</si>
  <si>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</si>
  <si>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</si>
  <si>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</si>
  <si>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</si>
  <si>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</si>
  <si>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</si>
  <si>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</si>
  <si>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</si>
  <si>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</si>
  <si>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</si>
  <si>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</si>
  <si>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</si>
  <si>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</si>
  <si>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</si>
  <si>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</si>
  <si>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</si>
  <si>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</si>
  <si>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</si>
  <si>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</si>
  <si>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</si>
  <si>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</si>
  <si>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</si>
  <si>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</si>
  <si>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</si>
  <si>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</si>
  <si>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</si>
  <si>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</si>
  <si>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</si>
  <si>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</si>
  <si>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</si>
  <si>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</si>
  <si>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</si>
  <si>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</si>
  <si>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</si>
  <si>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</si>
  <si>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</si>
  <si>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</si>
  <si>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</si>
  <si>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</si>
  <si>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</si>
  <si>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</si>
  <si>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</si>
  <si>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</si>
  <si>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</si>
  <si>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</si>
  <si>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</si>
  <si>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</si>
  <si>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</si>
  <si>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</si>
  <si>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</si>
  <si>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</si>
  <si>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</si>
  <si>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</si>
  <si>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</si>
  <si>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</si>
  <si>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</si>
  <si>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</si>
  <si>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</si>
  <si>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</si>
  <si>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</si>
  <si>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</si>
  <si>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</si>
  <si>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</si>
  <si>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</si>
  <si>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</si>
  <si>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</si>
  <si>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</si>
  <si>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</si>
  <si>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</si>
  <si>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</si>
  <si>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</si>
  <si>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</si>
  <si>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</si>
  <si>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</si>
  <si>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</si>
  <si>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</si>
  <si>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</si>
  <si>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</si>
  <si>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</si>
  <si>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</si>
  <si>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</si>
  <si>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</si>
  <si>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</si>
  <si>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</si>
  <si>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</si>
  <si>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</si>
  <si>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</si>
  <si>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</si>
  <si>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</si>
  <si>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</si>
  <si>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</si>
  <si>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</si>
  <si>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</si>
  <si>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</si>
  <si>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</si>
  <si>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</si>
  <si>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</si>
  <si>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</si>
  <si>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</si>
  <si>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</si>
  <si>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</si>
  <si>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</si>
  <si>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</si>
  <si>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</si>
  <si>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</si>
  <si>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</si>
  <si>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</si>
  <si>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</si>
  <si>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</si>
  <si>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</si>
  <si>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</si>
  <si>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</si>
  <si>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</si>
  <si>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</si>
  <si>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</si>
  <si>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</si>
  <si>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</si>
  <si>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</si>
  <si>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</si>
  <si>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</si>
  <si>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</si>
  <si>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</si>
  <si>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</si>
  <si>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</si>
  <si>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</si>
  <si>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</si>
  <si>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</si>
  <si>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</si>
  <si>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</si>
  <si>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</si>
  <si>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</si>
  <si>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</si>
  <si>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</si>
  <si>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</si>
  <si>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</si>
  <si>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</si>
  <si>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</si>
  <si>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</si>
  <si>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</si>
  <si>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</si>
  <si>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</si>
  <si>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</si>
  <si>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</si>
  <si>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</si>
  <si>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</si>
  <si>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</si>
  <si>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</si>
  <si>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</si>
  <si>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</si>
  <si>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</si>
  <si>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</si>
  <si>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</si>
  <si>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</si>
  <si>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</si>
  <si>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</si>
  <si>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</si>
  <si>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</si>
  <si>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</si>
  <si>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</si>
  <si>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</si>
  <si>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</si>
  <si>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</si>
  <si>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</si>
  <si>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</si>
  <si>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</si>
  <si>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</si>
  <si>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</si>
  <si>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</si>
  <si>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</si>
  <si>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</si>
  <si>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</si>
  <si>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</si>
  <si>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</si>
  <si>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</si>
  <si>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</si>
  <si>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</si>
  <si>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</si>
  <si>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</si>
  <si>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</si>
  <si>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</si>
  <si>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</si>
  <si>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</si>
  <si>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</si>
  <si>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</si>
  <si>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</si>
  <si>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</si>
  <si>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</si>
  <si>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</si>
  <si>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</si>
  <si>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</si>
  <si>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</si>
  <si>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</si>
  <si>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</si>
  <si>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</si>
  <si>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</si>
  <si>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</si>
  <si>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</si>
  <si>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</si>
  <si>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</si>
  <si>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</si>
  <si>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</si>
  <si>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</si>
  <si>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</si>
  <si>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</si>
  <si>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</si>
  <si>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</si>
  <si>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</si>
  <si>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</si>
  <si>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</si>
  <si>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</si>
  <si>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</si>
  <si>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</si>
  <si>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</si>
  <si>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</si>
  <si>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</si>
  <si>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</si>
  <si>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</si>
  <si>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</si>
  <si>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</si>
  <si>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</si>
  <si>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</si>
  <si>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</si>
  <si>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</si>
  <si>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</si>
  <si>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</si>
  <si>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</si>
  <si>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</si>
  <si>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</si>
  <si>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</si>
  <si>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</si>
  <si>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</si>
  <si>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</si>
  <si>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</si>
  <si>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</si>
  <si>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</si>
  <si>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</si>
  <si>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</si>
  <si>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</si>
  <si>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</si>
  <si>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</si>
  <si>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</si>
  <si>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</si>
  <si>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</si>
  <si>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</si>
  <si>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</si>
  <si>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</si>
  <si>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</si>
  <si>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</si>
  <si>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</si>
  <si>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</si>
  <si>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</si>
  <si>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</si>
  <si>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</si>
  <si>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</si>
  <si>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</si>
  <si>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</si>
  <si>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</si>
  <si>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</si>
  <si>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</si>
  <si>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</si>
  <si>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</si>
  <si>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</si>
  <si>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</si>
  <si>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</si>
  <si>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</si>
  <si>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</si>
  <si>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</si>
  <si>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</si>
  <si>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</si>
  <si>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</si>
  <si>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</si>
  <si>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</si>
  <si>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</si>
  <si>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</si>
  <si>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</si>
  <si>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</si>
  <si>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</si>
  <si>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</si>
  <si>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</si>
  <si>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</si>
  <si>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</si>
  <si>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</si>
  <si>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</si>
  <si>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</si>
  <si>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</si>
  <si>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</si>
  <si>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</si>
  <si>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</si>
  <si>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</si>
  <si>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</si>
  <si>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</si>
  <si>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</si>
  <si>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</si>
  <si>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</si>
  <si>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</si>
  <si>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</si>
  <si>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</si>
  <si>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</si>
  <si>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</si>
  <si>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</si>
  <si>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</si>
  <si>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</si>
  <si>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</si>
  <si>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</si>
  <si>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</si>
  <si>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</si>
  <si>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</si>
  <si>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</si>
  <si>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</si>
  <si>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</si>
  <si>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</si>
  <si>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</si>
  <si>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</si>
  <si>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</si>
  <si>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</si>
  <si>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</si>
  <si>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</si>
  <si>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</si>
  <si>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</si>
  <si>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</si>
  <si>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</si>
  <si>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</si>
  <si>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</si>
  <si>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</si>
  <si>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</si>
  <si>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</si>
  <si>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</si>
  <si>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</si>
  <si>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</si>
  <si>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</si>
  <si>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</si>
  <si>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</si>
  <si>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</si>
  <si>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</si>
  <si>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</si>
  <si>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</si>
  <si>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</si>
  <si>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</si>
  <si>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</si>
  <si>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</si>
  <si>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</si>
  <si>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</si>
  <si>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</si>
  <si>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</si>
  <si>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</si>
  <si>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</si>
  <si>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</si>
  <si>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</si>
  <si>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</si>
  <si>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</si>
  <si>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</si>
  <si>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</si>
  <si>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</si>
  <si>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</si>
  <si>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</si>
  <si>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</si>
  <si>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</si>
  <si>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</si>
  <si>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</si>
  <si>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</si>
  <si>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</si>
  <si>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</si>
  <si>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</si>
  <si>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</si>
  <si>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</si>
  <si>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</si>
  <si>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</si>
  <si>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</si>
  <si>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</si>
  <si>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</si>
  <si>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</si>
  <si>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</si>
  <si>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</si>
  <si>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</si>
  <si>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</si>
  <si>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</si>
  <si>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</si>
  <si>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</si>
  <si>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</si>
  <si>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</si>
  <si>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</si>
  <si>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</si>
  <si>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</si>
  <si>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</si>
  <si>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</si>
  <si>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</si>
  <si>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</si>
  <si>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</si>
  <si>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</si>
  <si>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</si>
  <si>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</si>
  <si>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</si>
  <si>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</si>
  <si>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</si>
  <si>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</si>
  <si>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</si>
  <si>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</si>
  <si>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</si>
  <si>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</si>
  <si>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</si>
  <si>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</si>
  <si>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</si>
  <si>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</si>
  <si>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</si>
  <si>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</si>
  <si>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</si>
  <si>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</si>
  <si>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</si>
  <si>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</si>
  <si>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</si>
  <si>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</si>
  <si>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</si>
  <si>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</si>
  <si>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</si>
  <si>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</si>
  <si>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</si>
  <si>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</si>
  <si>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</si>
  <si>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</si>
  <si>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</si>
  <si>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</si>
  <si>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</si>
  <si>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</si>
  <si>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</si>
  <si>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</si>
  <si>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</si>
  <si>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</si>
  <si>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</si>
  <si>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</si>
  <si>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</si>
  <si>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</si>
  <si>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</si>
  <si>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</si>
  <si>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</si>
  <si>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</si>
  <si>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</si>
  <si>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</si>
  <si>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</si>
  <si>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</si>
  <si>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</si>
  <si>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</si>
  <si>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</si>
  <si>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</si>
  <si>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</si>
  <si>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</si>
  <si>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</si>
  <si>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</si>
  <si>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</si>
  <si>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</si>
  <si>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</si>
  <si>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</si>
  <si>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</si>
  <si>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</si>
  <si>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</si>
  <si>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</si>
  <si>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</si>
  <si>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</si>
  <si>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</si>
  <si>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</si>
  <si>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</si>
  <si>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</si>
  <si>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</si>
  <si>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</si>
  <si>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</si>
  <si>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</si>
  <si>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</si>
  <si>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</si>
  <si>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</si>
  <si>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</si>
  <si>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</si>
  <si>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</si>
  <si>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</si>
  <si>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</si>
  <si>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</si>
  <si>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</si>
  <si>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</si>
  <si>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</si>
  <si>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</si>
  <si>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</si>
  <si>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</si>
  <si>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</si>
  <si>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</si>
  <si>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</si>
  <si>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</si>
  <si>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</si>
  <si>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</si>
  <si>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</si>
  <si>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</si>
  <si>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</si>
  <si>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</si>
  <si>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</si>
  <si>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</si>
  <si>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</si>
  <si>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</si>
  <si>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</si>
  <si>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</si>
  <si>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</si>
  <si>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</si>
  <si>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</si>
  <si>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</si>
  <si>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</si>
  <si>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</si>
  <si>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</si>
  <si>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</si>
  <si>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</si>
  <si>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</si>
  <si>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</si>
  <si>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</si>
  <si>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</si>
  <si>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</si>
  <si>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</si>
  <si>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</si>
  <si>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</si>
  <si>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</si>
  <si>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</si>
  <si>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</si>
  <si>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</si>
  <si>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</si>
  <si>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</si>
  <si>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</si>
  <si>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</si>
  <si>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</si>
  <si>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</si>
  <si>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</si>
  <si>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</si>
  <si>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</si>
  <si>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</si>
  <si>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</si>
  <si>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</si>
  <si>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</si>
  <si>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</si>
  <si>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</si>
  <si>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</si>
  <si>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</si>
  <si>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</si>
  <si>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</si>
  <si>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</si>
  <si>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</si>
  <si>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</si>
  <si>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</si>
  <si>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</si>
  <si>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</si>
  <si>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</si>
  <si>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</si>
  <si>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</si>
  <si>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</si>
  <si>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</si>
  <si>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</si>
  <si>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</si>
  <si>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</si>
  <si>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</si>
  <si>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</si>
  <si>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</si>
  <si>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</si>
  <si>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</si>
  <si>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</si>
  <si>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</si>
  <si>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</si>
  <si>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</si>
  <si>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</si>
  <si>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</si>
  <si>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</si>
  <si>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</si>
  <si>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</si>
  <si>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</si>
  <si>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</si>
  <si>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</si>
  <si>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</si>
  <si>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</si>
  <si>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</si>
  <si>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</si>
  <si>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</si>
  <si>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</si>
  <si>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</si>
  <si>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</si>
  <si>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</si>
  <si>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</si>
  <si>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</si>
  <si>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</si>
  <si>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</si>
  <si>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</si>
  <si>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</si>
  <si>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</si>
  <si>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</si>
  <si>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</si>
  <si>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</si>
  <si>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</si>
  <si>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</si>
  <si>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</si>
  <si>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</si>
  <si>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</si>
  <si>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</si>
  <si>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</si>
  <si>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</si>
  <si>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</si>
  <si>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</si>
  <si>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</si>
  <si>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</si>
  <si>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</si>
  <si>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</si>
  <si>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</si>
  <si>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</si>
  <si>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</si>
  <si>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</si>
  <si>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</si>
  <si>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</si>
  <si>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</si>
  <si>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</si>
  <si>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</si>
  <si>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</si>
  <si>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</si>
  <si>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</si>
  <si>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</si>
  <si>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</si>
  <si>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</si>
  <si>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</si>
  <si>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</si>
  <si>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</si>
  <si>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</si>
  <si>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</si>
  <si>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</si>
  <si>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</si>
  <si>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</si>
  <si>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</si>
  <si>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</si>
  <si>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</si>
  <si>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</si>
  <si>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</si>
  <si>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</si>
  <si>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</si>
  <si>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</si>
  <si>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</si>
  <si>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</si>
  <si>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</si>
  <si>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</si>
  <si>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</si>
  <si>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</si>
  <si>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</si>
  <si>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</si>
  <si>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</si>
  <si>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</si>
  <si>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</si>
  <si>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</si>
  <si>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</si>
  <si>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</si>
  <si>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</si>
  <si>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</si>
  <si>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</si>
  <si>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</si>
  <si>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</si>
  <si>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</si>
  <si>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</si>
  <si>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</si>
  <si>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</si>
  <si>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</si>
  <si>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</si>
  <si>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</si>
  <si>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</si>
  <si>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</si>
  <si>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</si>
  <si>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</si>
  <si>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</si>
  <si>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</si>
  <si>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</si>
  <si>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</si>
  <si>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</si>
  <si>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</si>
  <si>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</si>
  <si>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</si>
  <si>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</si>
  <si>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</si>
  <si>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</si>
  <si>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</si>
  <si>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</si>
  <si>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</si>
  <si>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</si>
  <si>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</si>
  <si>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</si>
  <si>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</si>
  <si>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</si>
  <si>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</si>
  <si>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</si>
  <si>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</si>
  <si>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</si>
  <si>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</si>
  <si>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</si>
  <si>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</si>
  <si>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</si>
  <si>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</si>
  <si>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</si>
  <si>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</si>
  <si>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</si>
  <si>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</si>
  <si>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</si>
  <si>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</si>
  <si>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</si>
  <si>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</si>
  <si>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</si>
  <si>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</si>
  <si>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</si>
  <si>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</si>
  <si>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</si>
  <si>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</si>
  <si>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</si>
  <si>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</si>
  <si>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</si>
  <si>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</si>
  <si>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</si>
  <si>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</si>
  <si>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</si>
  <si>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</si>
  <si>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</si>
  <si>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</si>
  <si>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</si>
  <si>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</si>
  <si>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</si>
  <si>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</si>
  <si>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</si>
  <si>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</si>
  <si>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</si>
  <si>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</si>
  <si>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</si>
  <si>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</si>
  <si>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</si>
  <si>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</si>
  <si>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</si>
  <si>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</si>
  <si>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</si>
  <si>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</si>
  <si>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</si>
  <si>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</si>
  <si>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</si>
  <si>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</si>
  <si>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</si>
  <si>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</si>
  <si>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</si>
  <si>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</si>
  <si>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</si>
  <si>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</si>
  <si>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</si>
  <si>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</si>
  <si>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</si>
  <si>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</si>
  <si>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</si>
  <si>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</si>
  <si>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</si>
  <si>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</si>
  <si>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</si>
  <si>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</si>
  <si>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</si>
  <si>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</si>
  <si>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</si>
  <si>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</si>
  <si>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</si>
  <si>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</si>
  <si>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</si>
  <si>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</si>
  <si>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</si>
  <si>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</si>
  <si>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</si>
  <si>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</si>
  <si>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</si>
  <si>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</si>
  <si>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</si>
  <si>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</si>
  <si>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</si>
  <si>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</si>
  <si>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</si>
  <si>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</si>
  <si>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</si>
  <si>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</si>
  <si>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</si>
  <si>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</si>
  <si>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</si>
  <si>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</si>
  <si>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</si>
  <si>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</si>
  <si>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</si>
  <si>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</si>
  <si>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</si>
  <si>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</si>
  <si>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</si>
  <si>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</si>
  <si>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</si>
  <si>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</si>
  <si>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</si>
  <si>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</si>
  <si>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</si>
  <si>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</si>
  <si>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</si>
  <si>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</si>
  <si>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</si>
  <si>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</si>
  <si>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</si>
  <si>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</si>
  <si>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</si>
  <si>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</si>
  <si>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</si>
  <si>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</si>
  <si>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</si>
  <si>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</si>
  <si>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</si>
  <si>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</si>
  <si>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</si>
  <si>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</si>
  <si>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</si>
  <si>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</si>
  <si>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</si>
  <si>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</si>
  <si>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</si>
  <si>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</si>
  <si>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</si>
  <si>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</si>
  <si>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</si>
  <si>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</si>
  <si>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</si>
  <si>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</si>
  <si>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</si>
  <si>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</si>
  <si>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</si>
  <si>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</si>
  <si>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</si>
  <si>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</si>
  <si>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</si>
  <si>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</si>
  <si>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</si>
  <si>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</si>
  <si>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</si>
  <si>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</si>
  <si>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</si>
  <si>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</si>
  <si>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</si>
  <si>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</si>
  <si>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</si>
  <si>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</si>
  <si>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</si>
  <si>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</si>
  <si>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</si>
  <si>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</si>
  <si>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</si>
  <si>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</si>
  <si>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</si>
  <si>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</si>
  <si>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</si>
  <si>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</si>
  <si>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</si>
  <si>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</si>
  <si>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</si>
  <si>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</si>
  <si>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</si>
  <si>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</si>
  <si>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</si>
  <si>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</si>
  <si>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</si>
  <si>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</si>
  <si>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</si>
  <si>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</si>
  <si>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</si>
  <si>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</si>
  <si>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</si>
  <si>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</si>
  <si>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</si>
  <si>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</si>
  <si>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</si>
  <si>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</si>
  <si>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</si>
  <si>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</si>
  <si>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</si>
  <si>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</si>
  <si>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</si>
  <si>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</si>
  <si>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</si>
  <si>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</si>
  <si>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</si>
  <si>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</si>
  <si>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</si>
  <si>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</si>
  <si>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</si>
  <si>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</si>
  <si>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</si>
  <si>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</si>
  <si>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</si>
  <si>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</si>
  <si>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</si>
  <si>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</si>
  <si>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</si>
  <si>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</si>
  <si>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</si>
  <si>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</si>
  <si>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</si>
  <si>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</si>
  <si>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</si>
  <si>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</si>
  <si>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</si>
  <si>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</si>
  <si>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</si>
  <si>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</si>
  <si>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</si>
  <si>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</si>
  <si>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</si>
  <si>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</si>
  <si>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</si>
  <si>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</si>
  <si>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</si>
  <si>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</si>
  <si>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</si>
  <si>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</si>
  <si>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</si>
  <si>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</si>
  <si>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</si>
  <si>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</si>
  <si>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</si>
  <si>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</si>
  <si>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</si>
  <si>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</si>
  <si>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</si>
  <si>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</si>
  <si>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</si>
  <si>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</si>
  <si>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</si>
  <si>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</si>
  <si>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</si>
  <si>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</si>
  <si>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</si>
  <si>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</si>
  <si>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</si>
  <si>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</si>
  <si>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</si>
  <si>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</si>
  <si>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</si>
  <si>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</si>
  <si>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</si>
  <si>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</si>
  <si>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</si>
  <si>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</si>
  <si>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</si>
  <si>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</si>
  <si>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</si>
  <si>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</si>
  <si>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</si>
  <si>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</si>
  <si>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</si>
  <si>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</si>
  <si>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</si>
  <si>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</si>
  <si>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</si>
  <si>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</si>
  <si>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</si>
  <si>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</si>
  <si>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</si>
  <si>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</si>
  <si>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</si>
  <si>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</si>
  <si>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</si>
  <si>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</si>
  <si>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</si>
  <si>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</si>
  <si>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</si>
  <si>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</si>
  <si>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</si>
  <si>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</si>
  <si>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</si>
  <si>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</si>
  <si>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</si>
  <si>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</si>
  <si>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</si>
  <si>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</si>
  <si>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</si>
  <si>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</si>
  <si>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</si>
  <si>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</si>
  <si>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</si>
  <si>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</si>
  <si>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</si>
  <si>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</si>
  <si>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</si>
  <si>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</si>
  <si>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</si>
  <si>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</si>
  <si>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</si>
  <si>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</si>
  <si>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</si>
  <si>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</si>
  <si>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</si>
  <si>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</si>
  <si>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</si>
  <si>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</si>
  <si>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</si>
  <si>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</si>
  <si>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</si>
  <si>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</si>
  <si>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</si>
  <si>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</si>
  <si>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</si>
  <si>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</si>
  <si>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</si>
  <si>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</si>
  <si>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</si>
  <si>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</si>
  <si>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</si>
  <si>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</si>
  <si>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</si>
  <si>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</si>
  <si>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</si>
  <si>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</si>
  <si>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</si>
  <si>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</si>
  <si>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</si>
  <si>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</si>
  <si>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</si>
  <si>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</si>
  <si>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</si>
  <si>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</si>
  <si>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</si>
  <si>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</si>
  <si>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</si>
  <si>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</si>
  <si>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</si>
  <si>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</si>
  <si>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</si>
  <si>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</si>
  <si>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</si>
  <si>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</si>
  <si>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</si>
  <si>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</si>
  <si>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</si>
  <si>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</si>
  <si>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</si>
  <si>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</si>
  <si>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</si>
  <si>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</si>
  <si>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</si>
  <si>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</si>
  <si>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</si>
  <si>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</si>
  <si>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</si>
  <si>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</si>
  <si>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</si>
  <si>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</si>
  <si>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</si>
  <si>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</si>
  <si>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</si>
  <si>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</si>
  <si>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</si>
  <si>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</si>
  <si>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</si>
  <si>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</si>
  <si>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</si>
  <si>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</si>
  <si>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</si>
  <si>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</si>
  <si>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</si>
  <si>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</si>
  <si>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</si>
  <si>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</si>
  <si>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</si>
  <si>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</si>
  <si>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</si>
  <si>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</si>
  <si>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</si>
  <si>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</si>
  <si>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</si>
  <si>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</si>
  <si>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</si>
  <si>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</si>
  <si>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</si>
  <si>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</si>
  <si>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</si>
  <si>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</si>
  <si>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</si>
  <si>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</si>
  <si>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</si>
  <si>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</si>
  <si>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</si>
  <si>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</si>
  <si>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</si>
  <si>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</si>
  <si>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</si>
  <si>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</si>
  <si>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</si>
  <si>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</si>
  <si>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</si>
  <si>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</si>
  <si>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</si>
  <si>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</si>
  <si>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</si>
  <si>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</si>
  <si>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</si>
  <si>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</si>
  <si>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</si>
  <si>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</si>
  <si>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</si>
  <si>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</si>
  <si>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</si>
  <si>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</si>
  <si>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</si>
  <si>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</si>
  <si>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</si>
  <si>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</si>
  <si>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</si>
  <si>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</si>
  <si>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</si>
  <si>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</si>
  <si>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</si>
  <si>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</si>
  <si>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</si>
  <si>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</si>
  <si>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</si>
  <si>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</si>
  <si>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</si>
  <si>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</si>
  <si>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</si>
  <si>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</si>
  <si>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</si>
  <si>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</si>
  <si>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</si>
  <si>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</si>
  <si>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</si>
  <si>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</si>
  <si>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</si>
  <si>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</si>
  <si>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</si>
  <si>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</si>
  <si>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</si>
  <si>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</si>
  <si>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</si>
  <si>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</si>
  <si>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</si>
  <si>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</si>
  <si>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</si>
  <si>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</si>
  <si>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</si>
  <si>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</si>
  <si>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</si>
  <si>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</si>
  <si>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</si>
  <si>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</si>
  <si>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</si>
  <si>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</si>
  <si>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</si>
  <si>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</si>
  <si>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</si>
  <si>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</si>
  <si>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</si>
  <si>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</si>
  <si>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</si>
  <si>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</si>
  <si>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</si>
  <si>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</si>
  <si>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</si>
  <si>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</si>
  <si>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</si>
  <si>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</si>
  <si>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</si>
  <si>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</si>
  <si>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</si>
  <si>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</si>
  <si>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</si>
  <si>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</si>
  <si>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</si>
  <si>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</si>
  <si>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</si>
  <si>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</si>
  <si>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</si>
  <si>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</si>
  <si>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</si>
  <si>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</si>
  <si>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</si>
  <si>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</si>
  <si>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</si>
  <si>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</si>
  <si>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</si>
  <si>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</si>
  <si>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</si>
  <si>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</si>
  <si>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</si>
  <si>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</si>
  <si>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</si>
  <si>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</si>
  <si>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</si>
  <si>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</si>
  <si>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</si>
  <si>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</si>
  <si>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</si>
  <si>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</si>
  <si>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</si>
  <si>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</si>
  <si>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</si>
  <si>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</si>
  <si>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</si>
  <si>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</si>
  <si>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</si>
  <si>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</si>
  <si>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</si>
  <si>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</si>
  <si>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</si>
  <si>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</si>
  <si>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</si>
  <si>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</si>
  <si>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</si>
  <si>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</si>
  <si>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</si>
  <si>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</si>
  <si>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</si>
  <si>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</si>
  <si>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</si>
  <si>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</si>
  <si>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</si>
  <si>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</si>
  <si>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</si>
  <si>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</si>
  <si>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</si>
  <si>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</si>
  <si>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</si>
  <si>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</si>
  <si>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</si>
  <si>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</si>
  <si>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</si>
  <si>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</si>
  <si>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</si>
  <si>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</si>
  <si>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</si>
  <si>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</si>
  <si>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</si>
  <si>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</si>
  <si>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</si>
  <si>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</si>
  <si>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</si>
  <si>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</si>
  <si>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</si>
  <si>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</si>
  <si>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</si>
  <si>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</si>
  <si>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</si>
  <si>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</si>
  <si>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</si>
  <si>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</si>
  <si>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</si>
  <si>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</si>
  <si>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</si>
  <si>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</si>
  <si>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</si>
  <si>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</si>
  <si>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</si>
  <si>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</si>
  <si>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</si>
  <si>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</si>
  <si>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</si>
  <si>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</si>
  <si>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</si>
  <si>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</si>
  <si>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</si>
  <si>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</si>
  <si>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</si>
  <si>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</si>
  <si>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</si>
  <si>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</si>
  <si>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</si>
  <si>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</si>
  <si>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</si>
  <si>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</si>
  <si>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</si>
  <si>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</si>
  <si>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</si>
  <si>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</si>
  <si>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</si>
  <si>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</si>
  <si>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</si>
  <si>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</si>
  <si>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</si>
  <si>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</si>
  <si>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</si>
  <si>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</si>
  <si>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</si>
  <si>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</si>
  <si>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</si>
  <si>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</si>
  <si>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</si>
  <si>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</si>
  <si>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</si>
  <si>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</si>
  <si>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</si>
  <si>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</si>
  <si>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</si>
  <si>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</si>
  <si>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</si>
  <si>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</si>
  <si>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</si>
  <si>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</si>
  <si>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</si>
  <si>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</si>
  <si>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</si>
  <si>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</si>
  <si>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</si>
  <si>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</si>
  <si>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</si>
  <si>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</si>
  <si>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</si>
  <si>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</si>
  <si>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</si>
  <si>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</si>
  <si>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</si>
  <si>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</si>
  <si>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</si>
  <si>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</si>
  <si>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</si>
  <si>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</si>
  <si>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</si>
  <si>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</si>
  <si>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</si>
  <si>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</si>
  <si>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</si>
  <si>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</si>
  <si>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</si>
  <si>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</si>
  <si>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</si>
  <si>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</si>
  <si>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</si>
  <si>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</si>
  <si>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</si>
  <si>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</si>
  <si>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</si>
  <si>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</si>
  <si>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</si>
  <si>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</si>
  <si>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</si>
  <si>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</si>
  <si>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</si>
  <si>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</si>
  <si>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</si>
  <si>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</si>
  <si>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</si>
  <si>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</si>
  <si>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</si>
  <si>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</si>
  <si>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</si>
  <si>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</si>
  <si>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</si>
  <si>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</si>
  <si>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</si>
  <si>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</si>
  <si>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</si>
  <si>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</si>
  <si>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</si>
  <si>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</si>
  <si>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</si>
  <si>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</si>
  <si>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</si>
  <si>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</si>
  <si>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</si>
  <si>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</si>
  <si>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</si>
  <si>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</si>
  <si>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</si>
  <si>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</si>
  <si>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</si>
  <si>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</si>
  <si>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</si>
  <si>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</si>
  <si>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</si>
  <si>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</si>
  <si>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</si>
  <si>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</si>
  <si>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</si>
  <si>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</si>
  <si>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</si>
  <si>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</si>
  <si>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</si>
  <si>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</si>
  <si>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</si>
  <si>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</si>
  <si>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</si>
  <si>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</si>
  <si>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</si>
  <si>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</si>
  <si>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</si>
  <si>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</si>
  <si>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</si>
  <si>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</si>
  <si>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</si>
  <si>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</si>
  <si>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</si>
  <si>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</si>
  <si>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</si>
  <si>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</si>
  <si>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</si>
  <si>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</si>
  <si>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</si>
  <si>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</si>
  <si>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</si>
  <si>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</si>
  <si>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</si>
  <si>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</si>
  <si>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</si>
  <si>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</si>
  <si>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</si>
  <si>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</si>
  <si>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</si>
  <si>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</si>
  <si>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</si>
  <si>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</si>
  <si>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</si>
  <si>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</si>
  <si>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</si>
  <si>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</si>
  <si>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</si>
  <si>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</si>
  <si>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</si>
  <si>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</si>
  <si>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</si>
  <si>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</si>
  <si>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</si>
  <si>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</si>
  <si>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</si>
  <si>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</si>
  <si>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</si>
  <si>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</si>
  <si>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</si>
  <si>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</si>
  <si>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</si>
  <si>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</si>
  <si>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</si>
  <si>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</si>
  <si>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</si>
  <si>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</si>
  <si>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</si>
  <si>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</si>
  <si>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</si>
  <si>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</si>
  <si>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</si>
  <si>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</si>
  <si>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</si>
  <si>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</si>
  <si>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</si>
  <si>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</si>
  <si>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</si>
  <si>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</si>
  <si>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</si>
  <si>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</si>
  <si>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</si>
  <si>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</si>
  <si>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</si>
  <si>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</si>
  <si>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</si>
  <si>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</si>
  <si>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</si>
  <si>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</si>
  <si>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</si>
  <si>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</si>
  <si>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</si>
  <si>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</si>
  <si>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</si>
  <si>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</si>
  <si>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</si>
  <si>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</si>
  <si>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</si>
  <si>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</si>
  <si>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</si>
  <si>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</si>
  <si>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</si>
  <si>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</si>
  <si>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</si>
  <si>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</si>
  <si>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</si>
  <si>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</si>
  <si>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</si>
  <si>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</si>
  <si>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</si>
  <si>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</si>
  <si>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</si>
  <si>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</si>
  <si>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</si>
  <si>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</si>
  <si>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</si>
  <si>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</si>
  <si>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</si>
  <si>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</si>
  <si>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</si>
  <si>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</si>
  <si>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</si>
  <si>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</si>
  <si>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</si>
  <si>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</si>
  <si>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</si>
  <si>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</si>
  <si>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</si>
  <si>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</si>
  <si>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</si>
  <si>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</si>
  <si>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</si>
  <si>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</si>
  <si>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</si>
  <si>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</si>
  <si>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</si>
  <si>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</si>
  <si>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</si>
  <si>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</si>
  <si>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</si>
  <si>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</si>
  <si>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</si>
  <si>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</si>
  <si>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</si>
  <si>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</si>
  <si>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</si>
  <si>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</si>
  <si>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</si>
  <si>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</si>
  <si>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</si>
  <si>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</si>
  <si>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</si>
  <si>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</si>
  <si>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</si>
  <si>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</si>
  <si>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</si>
  <si>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</si>
  <si>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</si>
  <si>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</si>
  <si>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</si>
  <si>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</si>
  <si>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</si>
  <si>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</si>
  <si>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</si>
  <si>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</si>
  <si>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</si>
  <si>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</si>
  <si>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</si>
  <si>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</si>
  <si>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</si>
  <si>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</si>
  <si>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</si>
  <si>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</si>
  <si>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</si>
  <si>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</si>
  <si>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</si>
  <si>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</si>
  <si>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</si>
  <si>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</si>
  <si>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</si>
  <si>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</si>
  <si>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</si>
  <si>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</si>
  <si>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</si>
  <si>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</si>
  <si>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</si>
  <si>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</si>
  <si>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</si>
  <si>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</si>
  <si>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</si>
  <si>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</si>
  <si>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</si>
  <si>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</si>
  <si>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</si>
  <si>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</si>
  <si>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</si>
  <si>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</si>
  <si>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</si>
  <si>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</si>
  <si>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</si>
  <si>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</si>
  <si>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</si>
  <si>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</si>
  <si>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</si>
  <si>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</si>
  <si>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</si>
  <si>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</si>
  <si>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</si>
  <si>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</si>
  <si>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</si>
  <si>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</si>
  <si>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</si>
  <si>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</si>
  <si>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</si>
  <si>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</si>
  <si>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</si>
  <si>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</si>
  <si>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</si>
  <si>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</si>
  <si>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</si>
  <si>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</si>
  <si>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</si>
  <si>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</si>
  <si>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</si>
  <si>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</si>
  <si>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</si>
  <si>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</si>
  <si>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</si>
  <si>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</si>
  <si>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</si>
  <si>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</si>
  <si>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</si>
  <si>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</si>
  <si>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</si>
  <si>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</si>
  <si>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</si>
  <si>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</si>
  <si>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</si>
  <si>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</si>
  <si>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</si>
  <si>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</si>
  <si>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</si>
  <si>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</si>
  <si>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</si>
  <si>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</si>
  <si>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</si>
  <si>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</si>
  <si>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</si>
  <si>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</si>
  <si>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</si>
  <si>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</si>
  <si>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</si>
  <si>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</si>
  <si>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</si>
  <si>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</si>
  <si>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</si>
  <si>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</si>
  <si>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</si>
  <si>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</si>
  <si>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</si>
  <si>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</si>
  <si>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</si>
  <si>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</si>
  <si>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</si>
  <si>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</si>
  <si>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</si>
  <si>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</si>
  <si>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</si>
  <si>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</si>
  <si>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</si>
  <si>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</si>
  <si>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</si>
  <si>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</si>
  <si>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</si>
  <si>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</si>
  <si>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</si>
  <si>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</si>
  <si>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</si>
  <si>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</si>
  <si>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</si>
  <si>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</si>
  <si>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</si>
  <si>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</si>
  <si>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</si>
  <si>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</si>
  <si>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</si>
  <si>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</si>
  <si>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</si>
  <si>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</si>
  <si>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</si>
  <si>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</si>
  <si>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</si>
  <si>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</si>
  <si>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</si>
  <si>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</si>
  <si>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</si>
  <si>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</si>
  <si>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</si>
  <si>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</si>
  <si>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</si>
  <si>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</si>
  <si>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</si>
  <si>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</si>
  <si>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</si>
  <si>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</si>
  <si>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</si>
  <si>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</si>
  <si>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</si>
  <si>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</si>
  <si>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</si>
  <si>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</si>
  <si>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</si>
  <si>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</si>
  <si>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</si>
  <si>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</si>
  <si>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</si>
  <si>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</si>
  <si>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</si>
  <si>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</si>
  <si>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</si>
  <si>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</si>
  <si>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</si>
  <si>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</si>
  <si>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</si>
  <si>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</si>
  <si>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</si>
  <si>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</si>
  <si>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</si>
  <si>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</si>
  <si>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</si>
  <si>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</si>
  <si>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</si>
  <si>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</si>
  <si>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</si>
  <si>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</si>
  <si>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</si>
  <si>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</si>
  <si>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</si>
  <si>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</si>
  <si>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</si>
  <si>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</si>
  <si>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</si>
  <si>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</si>
  <si>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</si>
  <si>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</si>
  <si>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</si>
  <si>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</si>
  <si>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</si>
  <si>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</si>
  <si>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</si>
  <si>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</si>
  <si>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</si>
  <si>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</si>
  <si>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</si>
  <si>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</si>
  <si>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</si>
  <si>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</si>
  <si>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</si>
  <si>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</si>
  <si>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</si>
  <si>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</si>
  <si>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</si>
  <si>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</si>
  <si>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</si>
  <si>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</si>
  <si>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</si>
  <si>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</si>
  <si>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</si>
  <si>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</si>
  <si>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</si>
  <si>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</si>
  <si>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</si>
  <si>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</si>
  <si>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</si>
  <si>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</si>
  <si>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</si>
  <si>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</si>
  <si>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</si>
  <si>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</si>
  <si>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</si>
  <si>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</si>
  <si>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</si>
  <si>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</si>
  <si>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</si>
  <si>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</si>
  <si>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</si>
  <si>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</si>
  <si>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</si>
  <si>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</si>
  <si>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</si>
  <si>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</si>
  <si>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</si>
  <si>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</si>
  <si>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</si>
  <si>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</si>
  <si>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</si>
  <si>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</si>
  <si>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</si>
  <si>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</si>
  <si>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</si>
  <si>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</si>
  <si>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</si>
  <si>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</si>
  <si>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</si>
  <si>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</si>
  <si>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</si>
  <si>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</si>
  <si>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</si>
  <si>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</si>
  <si>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</si>
  <si>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</si>
  <si>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</si>
  <si>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</si>
  <si>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</si>
  <si>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</si>
  <si>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</si>
  <si>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</si>
  <si>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</si>
  <si>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</si>
  <si>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</si>
  <si>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</si>
  <si>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</si>
  <si>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</si>
  <si>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</si>
  <si>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</si>
  <si>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</si>
  <si>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</si>
  <si>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</si>
  <si>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</si>
  <si>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</si>
  <si>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</si>
  <si>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</si>
  <si>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</si>
  <si>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</si>
  <si>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</si>
  <si>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</si>
  <si>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</si>
  <si>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</si>
  <si>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</si>
  <si>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</si>
  <si>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</si>
  <si>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</si>
  <si>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</si>
  <si>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</si>
  <si>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</si>
  <si>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</si>
  <si>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</si>
  <si>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</si>
  <si>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</si>
  <si>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</si>
  <si>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</si>
  <si>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</si>
  <si>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</si>
  <si>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</si>
  <si>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</si>
  <si>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</si>
  <si>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</si>
  <si>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</si>
  <si>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</si>
  <si>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</si>
  <si>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</si>
  <si>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</si>
  <si>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</si>
  <si>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</si>
  <si>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</si>
  <si>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</si>
  <si>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</si>
  <si>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</si>
  <si>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</si>
  <si>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</si>
  <si>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</si>
  <si>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</si>
  <si>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</si>
  <si>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</si>
  <si>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</si>
  <si>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</si>
  <si>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</si>
  <si>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</si>
  <si>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</si>
  <si>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</si>
  <si>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</si>
  <si>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</si>
  <si>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</si>
  <si>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</si>
  <si>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</si>
  <si>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</si>
  <si>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</si>
  <si>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</si>
  <si>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</si>
  <si>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</si>
  <si>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</si>
  <si>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</si>
  <si>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</si>
  <si>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</si>
  <si>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</si>
  <si>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</si>
  <si>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</si>
  <si>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</si>
  <si>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</si>
  <si>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</si>
  <si>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</si>
  <si>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</si>
  <si>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</si>
  <si>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</si>
  <si>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</si>
  <si>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</si>
  <si>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</si>
  <si>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</si>
  <si>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</si>
  <si>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</si>
  <si>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</si>
  <si>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</si>
  <si>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</si>
  <si>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</si>
  <si>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</si>
  <si>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</si>
  <si>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</si>
  <si>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</si>
  <si>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</si>
  <si>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</si>
  <si>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</si>
  <si>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</si>
  <si>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</si>
  <si>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</si>
  <si>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</si>
  <si>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</si>
  <si>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</si>
  <si>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</si>
  <si>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</si>
  <si>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</si>
  <si>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</si>
  <si>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</si>
  <si>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</si>
  <si>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</si>
  <si>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</si>
  <si>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</si>
  <si>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</si>
  <si>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</si>
  <si>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</si>
  <si>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</si>
  <si>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</si>
  <si>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</si>
  <si>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</si>
  <si>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</si>
  <si>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</si>
  <si>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</si>
  <si>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</si>
  <si>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</si>
  <si>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</si>
  <si>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</si>
  <si>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</si>
  <si>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</si>
  <si>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</si>
  <si>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</si>
  <si>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</si>
  <si>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</si>
  <si>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</si>
  <si>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</si>
  <si>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</si>
  <si>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</si>
  <si>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</si>
  <si>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</si>
  <si>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</si>
  <si>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</si>
  <si>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</si>
  <si>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</si>
  <si>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</si>
  <si>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</si>
  <si>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</si>
  <si>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</si>
  <si>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</si>
  <si>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</si>
  <si>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</si>
  <si>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</si>
  <si>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</si>
  <si>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</si>
  <si>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</si>
  <si>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</si>
  <si>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</si>
  <si>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</si>
  <si>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</si>
  <si>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</si>
  <si>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</si>
  <si>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</si>
  <si>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</si>
  <si>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</si>
  <si>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</si>
  <si>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</si>
  <si>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</si>
  <si>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</si>
  <si>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</si>
  <si>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</si>
  <si>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</si>
  <si>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</si>
  <si>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</si>
  <si>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</si>
  <si>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</si>
  <si>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</si>
  <si>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</si>
  <si>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</si>
  <si>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</si>
  <si>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</si>
  <si>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</si>
  <si>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</si>
  <si>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</si>
  <si>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</si>
  <si>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</si>
  <si>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</si>
  <si>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</si>
  <si>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</si>
  <si>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</si>
  <si>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</si>
  <si>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</si>
  <si>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</si>
  <si>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</si>
  <si>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</si>
  <si>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</si>
  <si>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</si>
  <si>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</si>
  <si>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</si>
  <si>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</si>
  <si>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</si>
  <si>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</si>
  <si>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</si>
  <si>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</si>
  <si>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</si>
  <si>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</si>
  <si>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</si>
  <si>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</si>
  <si>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</si>
  <si>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</si>
  <si>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</si>
  <si>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</si>
  <si>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</si>
  <si>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</si>
  <si>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</si>
  <si>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</si>
  <si>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</si>
  <si>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</si>
  <si>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</si>
  <si>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</si>
  <si>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</si>
  <si>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</si>
  <si>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</si>
  <si>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</si>
  <si>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</si>
  <si>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</si>
  <si>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</si>
  <si>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</si>
  <si>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</si>
  <si>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</si>
  <si>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</si>
  <si>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</si>
  <si>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</si>
  <si>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</si>
  <si>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</si>
  <si>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</si>
  <si>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</si>
  <si>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</si>
  <si>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</si>
  <si>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</si>
  <si>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</si>
  <si>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</si>
  <si>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</si>
  <si>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</si>
  <si>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</si>
  <si>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</si>
  <si>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</si>
  <si>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</si>
  <si>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</si>
  <si>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</si>
  <si>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</si>
  <si>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</si>
  <si>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</si>
  <si>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</si>
  <si>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</si>
  <si>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</si>
  <si>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</si>
  <si>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</si>
  <si>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</si>
  <si>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</si>
  <si>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</si>
  <si>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</si>
  <si>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</si>
  <si>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</si>
  <si>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</si>
  <si>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</si>
  <si>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</si>
  <si>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</si>
  <si>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</si>
  <si>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</si>
  <si>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</si>
  <si>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</si>
  <si>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</si>
  <si>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</si>
  <si>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</si>
  <si>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</si>
  <si>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</si>
  <si>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</si>
  <si>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</si>
  <si>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</si>
  <si>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</si>
  <si>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</si>
  <si>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</si>
  <si>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</si>
  <si>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</si>
  <si>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</si>
  <si>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</si>
  <si>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</si>
  <si>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</si>
  <si>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</si>
  <si>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</si>
  <si>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</si>
  <si>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</si>
  <si>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</si>
  <si>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</si>
  <si>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</si>
  <si>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</si>
  <si>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</si>
  <si>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</si>
  <si>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</si>
  <si>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</si>
  <si>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</si>
  <si>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</si>
  <si>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</si>
  <si>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</si>
  <si>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</si>
  <si>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</si>
  <si>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</si>
  <si>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</si>
  <si>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</si>
  <si>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</si>
  <si>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</si>
  <si>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</si>
  <si>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</si>
  <si>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</si>
  <si>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</si>
  <si>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</si>
  <si>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</si>
  <si>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</si>
  <si>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</si>
  <si>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</si>
  <si>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</si>
  <si>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</si>
  <si>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</si>
  <si>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</si>
  <si>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</si>
  <si>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</si>
  <si>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</si>
  <si>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</si>
  <si>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</si>
  <si>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</si>
  <si>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</si>
  <si>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</si>
  <si>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</si>
  <si>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</si>
  <si>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</si>
  <si>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</si>
  <si>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</si>
  <si>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</si>
  <si>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</si>
  <si>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</si>
  <si>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</si>
  <si>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</si>
  <si>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</si>
  <si>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</si>
  <si>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</si>
  <si>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</si>
  <si>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</si>
  <si>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</si>
  <si>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</si>
  <si>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</si>
  <si>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</si>
  <si>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</si>
  <si>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</si>
  <si>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</si>
  <si>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</si>
  <si>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</si>
  <si>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</si>
  <si>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</si>
  <si>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</si>
  <si>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</si>
  <si>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</si>
  <si>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</si>
  <si>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</si>
  <si>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</si>
  <si>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</si>
  <si>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</si>
  <si>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</si>
  <si>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</si>
  <si>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</si>
  <si>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</si>
  <si>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</si>
  <si>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</si>
  <si>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</si>
  <si>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</si>
  <si>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</si>
  <si>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</si>
  <si>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</si>
  <si>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</si>
  <si>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</si>
  <si>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</si>
  <si>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</si>
  <si>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</si>
  <si>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</si>
  <si>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</si>
  <si>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</si>
  <si>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</si>
  <si>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</si>
  <si>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</si>
  <si>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</si>
  <si>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</si>
  <si>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</si>
  <si>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</si>
  <si>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</si>
  <si>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</si>
  <si>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</si>
  <si>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</si>
  <si>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</si>
  <si>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</si>
  <si>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</si>
  <si>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</si>
  <si>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</si>
  <si>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</si>
  <si>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</si>
  <si>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</si>
  <si>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</si>
  <si>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</si>
  <si>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</si>
  <si>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</si>
  <si>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</si>
  <si>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</si>
  <si>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</si>
  <si>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</si>
  <si>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</si>
  <si>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</si>
  <si>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</si>
  <si>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</si>
  <si>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</si>
  <si>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</si>
  <si>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</si>
  <si>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</si>
  <si>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</si>
  <si>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</si>
  <si>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</si>
  <si>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</si>
  <si>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</si>
  <si>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</si>
  <si>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</si>
  <si>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</si>
  <si>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</si>
  <si>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</si>
  <si>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</si>
  <si>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</si>
  <si>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</si>
  <si>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</si>
  <si>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</si>
  <si>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</si>
  <si>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</si>
  <si>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</si>
  <si>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</si>
  <si>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</si>
  <si>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</si>
  <si>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</si>
  <si>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</si>
  <si>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</si>
  <si>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</si>
  <si>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</si>
  <si>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</si>
  <si>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</si>
  <si>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</si>
  <si>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</si>
  <si>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</si>
  <si>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</si>
  <si>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</si>
  <si>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</si>
  <si>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</si>
  <si>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</si>
  <si>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</si>
  <si>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</si>
  <si>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</si>
  <si>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</si>
  <si>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</si>
  <si>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</si>
  <si>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</si>
  <si>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</si>
  <si>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</si>
  <si>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</si>
  <si>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</si>
  <si>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</si>
  <si>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</si>
  <si>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</si>
  <si>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</si>
  <si>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</si>
  <si>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</si>
  <si>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</si>
  <si>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</si>
  <si>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</si>
  <si>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</si>
  <si>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</si>
  <si>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</si>
  <si>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</si>
  <si>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</si>
  <si>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</si>
  <si>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</si>
  <si>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</si>
  <si>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</si>
  <si>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</si>
  <si>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</si>
  <si>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</si>
  <si>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</si>
  <si>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</si>
  <si>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</si>
  <si>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</si>
  <si>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</si>
  <si>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</si>
  <si>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</si>
  <si>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</si>
  <si>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</si>
  <si>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</si>
  <si>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</si>
  <si>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</si>
  <si>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</si>
  <si>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</si>
  <si>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</si>
  <si>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</si>
  <si>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</si>
  <si>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</si>
  <si>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</si>
  <si>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</si>
  <si>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</si>
  <si>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</si>
  <si>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</si>
  <si>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</si>
  <si>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</si>
  <si>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</si>
  <si>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</si>
  <si>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</si>
  <si>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</si>
  <si>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</si>
  <si>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</si>
  <si>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</si>
  <si>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</si>
  <si>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</si>
  <si>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</si>
  <si>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</si>
  <si>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</si>
  <si>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</si>
  <si>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</si>
  <si>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</si>
  <si>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</si>
  <si>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</si>
  <si>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</si>
  <si>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</si>
  <si>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</si>
  <si>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</si>
  <si>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</si>
  <si>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</si>
  <si>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</si>
  <si>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</si>
  <si>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</si>
  <si>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</si>
  <si>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</si>
  <si>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</si>
  <si>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</si>
  <si>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</si>
  <si>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</si>
  <si>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</si>
  <si>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</si>
  <si>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</si>
  <si>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</si>
  <si>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</si>
  <si>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</si>
  <si>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</si>
  <si>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</si>
  <si>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</si>
  <si>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</si>
  <si>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</si>
  <si>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</si>
  <si>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</si>
  <si>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</si>
  <si>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</si>
  <si>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</si>
  <si>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</si>
  <si>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</si>
  <si>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</si>
  <si>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</si>
  <si>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</si>
  <si>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</si>
  <si>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</si>
  <si>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</si>
  <si>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</si>
  <si>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</si>
  <si>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</si>
  <si>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</si>
  <si>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</si>
  <si>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</si>
  <si>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</si>
  <si>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</si>
  <si>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</si>
  <si>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</si>
  <si>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</si>
  <si>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</si>
  <si>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</si>
  <si>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</si>
  <si>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</si>
  <si>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</si>
  <si>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</si>
  <si>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</si>
  <si>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</si>
  <si>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</si>
  <si>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</si>
  <si>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</si>
  <si>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</si>
  <si>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</si>
  <si>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</si>
  <si>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</si>
  <si>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</si>
  <si>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</si>
  <si>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</si>
  <si>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</si>
  <si>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</si>
  <si>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</si>
  <si>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</si>
  <si>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</si>
  <si>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</si>
  <si>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</si>
  <si>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</si>
  <si>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</si>
  <si>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</si>
  <si>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</si>
  <si>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</si>
  <si>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</si>
  <si>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</si>
  <si>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</si>
  <si>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</si>
  <si>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</si>
  <si>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</si>
  <si>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</si>
  <si>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</si>
  <si>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</si>
  <si>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</si>
  <si>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</si>
  <si>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</si>
  <si>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</si>
  <si>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</si>
  <si>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</si>
  <si>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</si>
  <si>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</si>
  <si>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</si>
  <si>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</si>
  <si>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</si>
  <si>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</si>
  <si>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</si>
  <si>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</si>
  <si>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</si>
  <si>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</si>
  <si>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</si>
  <si>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</si>
  <si>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</si>
  <si>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</si>
  <si>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</si>
  <si>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</si>
  <si>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</si>
  <si>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</si>
  <si>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</si>
  <si>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</si>
  <si>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</si>
  <si>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</si>
  <si>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</si>
  <si>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</si>
  <si>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</si>
  <si>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</si>
  <si>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</si>
  <si>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</si>
  <si>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</si>
  <si>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</si>
  <si>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</si>
  <si>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</si>
  <si>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</si>
  <si>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</si>
  <si>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</si>
  <si>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</si>
  <si>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</si>
  <si>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</si>
  <si>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</si>
  <si>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</si>
  <si>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</si>
  <si>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</si>
  <si>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</si>
  <si>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</si>
  <si>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</si>
  <si>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</si>
  <si>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</si>
  <si>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</si>
  <si>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</si>
  <si>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</si>
  <si>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</si>
  <si>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</si>
  <si>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</si>
  <si>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</si>
  <si>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</si>
  <si>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</si>
  <si>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</si>
  <si>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</si>
  <si>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</si>
  <si>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</si>
  <si>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</si>
  <si>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</si>
  <si>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</si>
  <si>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</si>
  <si>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</si>
  <si>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</si>
  <si>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</si>
  <si>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</si>
  <si>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</si>
  <si>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</si>
  <si>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</si>
  <si>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</si>
  <si>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</si>
  <si>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</si>
  <si>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</si>
  <si>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</si>
  <si>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</si>
  <si>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</si>
  <si>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</si>
  <si>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</si>
  <si>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</si>
  <si>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</si>
  <si>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</si>
  <si>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</si>
  <si>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</si>
  <si>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</si>
  <si>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</si>
  <si>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</si>
  <si>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</si>
  <si>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</si>
  <si>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</si>
  <si>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</si>
  <si>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</si>
  <si>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</si>
  <si>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</si>
  <si>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</si>
  <si>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</si>
  <si>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</si>
  <si>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</si>
  <si>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</si>
  <si>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</si>
  <si>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</si>
  <si>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</si>
  <si>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</si>
  <si>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</si>
  <si>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</si>
  <si>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</si>
  <si>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</si>
  <si>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</si>
  <si>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</si>
  <si>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</si>
  <si>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</si>
  <si>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</si>
  <si>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</si>
  <si>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</si>
  <si>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</si>
  <si>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</si>
  <si>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</si>
  <si>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</si>
  <si>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</si>
  <si>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</si>
  <si>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</si>
  <si>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</si>
  <si>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</si>
  <si>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</si>
  <si>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</si>
  <si>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</si>
  <si>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</si>
  <si>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</si>
  <si>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</si>
  <si>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</si>
  <si>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</si>
  <si>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</si>
  <si>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</si>
  <si>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</si>
  <si>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</si>
  <si>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</si>
  <si>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</si>
  <si>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</si>
  <si>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</si>
  <si>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</si>
  <si>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</si>
  <si>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</si>
  <si>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</si>
  <si>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</si>
  <si>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</si>
  <si>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</si>
  <si>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</si>
  <si>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</si>
  <si>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</si>
  <si>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</si>
  <si>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</si>
  <si>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</si>
  <si>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</si>
  <si>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</si>
  <si>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</si>
  <si>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</si>
  <si>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</si>
  <si>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</si>
  <si>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</si>
  <si>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</si>
  <si>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</si>
  <si>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</si>
  <si>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</si>
  <si>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</si>
  <si>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</si>
  <si>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</si>
  <si>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</si>
  <si>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</si>
  <si>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</si>
  <si>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</si>
  <si>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</si>
  <si>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</si>
  <si>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</si>
  <si>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</si>
  <si>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</si>
  <si>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</si>
  <si>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</si>
  <si>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</si>
  <si>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</si>
  <si>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</si>
  <si>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</si>
  <si>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</si>
  <si>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</si>
  <si>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</si>
  <si>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</si>
  <si>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</si>
  <si>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</si>
  <si>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</si>
  <si>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</si>
  <si>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</si>
  <si>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</si>
  <si>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</si>
  <si>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</si>
  <si>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</si>
  <si>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</si>
  <si>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</si>
  <si>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</si>
  <si>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</si>
  <si>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</si>
  <si>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</si>
  <si>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</si>
  <si>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</si>
  <si>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</si>
  <si>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</si>
  <si>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</si>
  <si>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</si>
  <si>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</si>
  <si>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</si>
  <si>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</si>
  <si>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</si>
  <si>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</si>
  <si>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</si>
  <si>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</si>
  <si>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</si>
  <si>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</si>
  <si>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</si>
  <si>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</si>
  <si>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</si>
  <si>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</si>
  <si>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</si>
  <si>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</si>
  <si>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</si>
  <si>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</si>
  <si>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</si>
  <si>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</si>
  <si>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</si>
  <si>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</si>
  <si>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</si>
  <si>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</si>
  <si>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</si>
  <si>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</si>
  <si>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</si>
  <si>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</si>
  <si>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</si>
  <si>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</si>
  <si>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</si>
  <si>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</si>
  <si>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</si>
  <si>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</si>
  <si>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</si>
  <si>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</si>
  <si>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</si>
  <si>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</si>
  <si>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</si>
  <si>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</si>
  <si>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</si>
  <si>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</si>
  <si>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</si>
  <si>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</si>
  <si>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</si>
  <si>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</si>
  <si>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</si>
  <si>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</si>
  <si>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</si>
  <si>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</si>
  <si>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</si>
  <si>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</si>
  <si>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</si>
  <si>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</si>
  <si>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</si>
  <si>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</si>
  <si>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</si>
  <si>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</si>
  <si>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</si>
  <si>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</si>
  <si>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</si>
  <si>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</si>
  <si>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</si>
  <si>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</si>
  <si>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</si>
  <si>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</si>
  <si>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</si>
  <si>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</si>
  <si>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</si>
  <si>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</si>
  <si>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</si>
  <si>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</si>
  <si>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</si>
  <si>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</si>
  <si>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</si>
  <si>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</si>
  <si>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</si>
  <si>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</si>
  <si>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</si>
  <si>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</si>
  <si>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</si>
  <si>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</si>
  <si>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</si>
  <si>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</si>
  <si>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</si>
  <si>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</si>
  <si>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</si>
  <si>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</si>
  <si>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</si>
  <si>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</si>
  <si>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</si>
  <si>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</si>
  <si>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</si>
  <si>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</si>
  <si>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</si>
  <si>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</si>
  <si>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</si>
  <si>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</si>
  <si>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</si>
  <si>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</si>
  <si>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</si>
  <si>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</si>
  <si>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</si>
  <si>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</si>
  <si>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</si>
  <si>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</si>
  <si>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</si>
  <si>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</si>
  <si>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</si>
  <si>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</si>
  <si>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</si>
  <si>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</si>
  <si>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</si>
  <si>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</si>
  <si>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</si>
  <si>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</si>
  <si>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</si>
  <si>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</si>
  <si>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</si>
  <si>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</si>
  <si>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</si>
  <si>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</si>
  <si>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</si>
  <si>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</si>
  <si>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</si>
  <si>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</si>
  <si>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</si>
  <si>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</si>
  <si>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</si>
  <si>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</si>
  <si>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</si>
  <si>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</si>
  <si>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</si>
  <si>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</si>
  <si>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</si>
  <si>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</si>
  <si>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</si>
  <si>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</si>
  <si>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</si>
  <si>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</si>
  <si>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</si>
  <si>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</si>
  <si>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</si>
  <si>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</si>
  <si>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</si>
  <si>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</si>
  <si>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</si>
  <si>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</si>
  <si>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</si>
  <si>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</si>
  <si>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</si>
  <si>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</si>
  <si>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</si>
  <si>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</si>
  <si>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</si>
  <si>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</si>
  <si>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</si>
  <si>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</si>
  <si>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</si>
  <si>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</si>
  <si>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</si>
  <si>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</si>
  <si>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</si>
  <si>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</si>
  <si>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</si>
  <si>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</si>
  <si>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</si>
  <si>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</si>
  <si>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</si>
  <si>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</si>
  <si>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</si>
  <si>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</si>
  <si>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</si>
  <si>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</si>
  <si>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</si>
  <si>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</si>
  <si>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</si>
  <si>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</si>
  <si>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</si>
  <si>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</si>
  <si>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</si>
  <si>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</si>
  <si>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</si>
  <si>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</si>
  <si>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</si>
  <si>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</si>
  <si>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</si>
  <si>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</si>
  <si>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</si>
  <si>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</si>
  <si>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</si>
  <si>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</si>
  <si>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</si>
  <si>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</si>
  <si>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</si>
  <si>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</si>
  <si>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</si>
  <si>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</si>
  <si>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</si>
  <si>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</si>
  <si>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</si>
  <si>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</si>
  <si>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</si>
  <si>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</si>
  <si>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</si>
  <si>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</si>
  <si>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</si>
  <si>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</si>
  <si>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</si>
  <si>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</si>
  <si>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</si>
  <si>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</si>
  <si>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</si>
  <si>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</si>
  <si>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</si>
  <si>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</si>
  <si>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</si>
  <si>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</si>
  <si>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</si>
  <si>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</si>
  <si>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</si>
  <si>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</si>
  <si>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</si>
  <si>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</si>
  <si>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</si>
  <si>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</si>
  <si>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</si>
  <si>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</si>
  <si>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</si>
  <si>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</si>
  <si>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</si>
  <si>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</si>
  <si>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</si>
  <si>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</si>
  <si>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</si>
  <si>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</si>
  <si>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</si>
  <si>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</si>
  <si>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</si>
  <si>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</si>
  <si>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</si>
  <si>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</si>
  <si>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</si>
  <si>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</si>
  <si>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</si>
  <si>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</si>
  <si>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</si>
  <si>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</si>
  <si>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</si>
  <si>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</si>
  <si>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</si>
  <si>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</si>
  <si>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</si>
  <si>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</si>
  <si>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</si>
  <si>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</si>
  <si>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</si>
  <si>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</si>
  <si>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</si>
  <si>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</si>
  <si>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</si>
  <si>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</si>
  <si>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</si>
  <si>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</si>
  <si>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</si>
  <si>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</si>
  <si>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</si>
  <si>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</si>
  <si>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</si>
  <si>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</si>
  <si>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</si>
  <si>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</si>
  <si>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</si>
  <si>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</si>
  <si>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</si>
  <si>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</si>
  <si>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</si>
  <si>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</si>
  <si>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</si>
  <si>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</si>
  <si>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</si>
  <si>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</si>
  <si>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</si>
  <si>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</si>
  <si>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</si>
  <si>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</si>
  <si>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</si>
  <si>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</si>
  <si>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</si>
  <si>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</si>
  <si>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</si>
  <si>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</si>
  <si>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</si>
  <si>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</si>
  <si>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</si>
  <si>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</si>
  <si>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</si>
  <si>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</si>
  <si>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</si>
  <si>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</si>
  <si>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</si>
  <si>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</si>
  <si>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</si>
  <si>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</si>
  <si>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</si>
  <si>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</si>
  <si>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</si>
  <si>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</si>
  <si>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</si>
  <si>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</si>
  <si>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</si>
  <si>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</si>
  <si>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</si>
  <si>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</si>
  <si>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</si>
  <si>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</si>
  <si>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</si>
  <si>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</si>
  <si>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</si>
  <si>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</si>
  <si>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</si>
  <si>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</si>
  <si>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</si>
  <si>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</si>
  <si>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</si>
  <si>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</si>
  <si>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</si>
  <si>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</si>
  <si>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</si>
  <si>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</si>
  <si>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</si>
  <si>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</si>
  <si>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</si>
  <si>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</si>
  <si>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</si>
  <si>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</si>
  <si>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</si>
  <si>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</si>
  <si>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</si>
  <si>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</si>
  <si>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</si>
  <si>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</si>
  <si>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</si>
  <si>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</si>
  <si>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</si>
  <si>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</si>
  <si>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</si>
  <si>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</si>
  <si>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</si>
  <si>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</si>
  <si>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</si>
  <si>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</si>
  <si>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</si>
  <si>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</si>
  <si>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</si>
  <si>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</si>
  <si>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</si>
  <si>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</si>
  <si>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</si>
  <si>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</si>
  <si>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</si>
  <si>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</si>
  <si>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</si>
  <si>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</si>
  <si>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</si>
  <si>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</si>
  <si>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</si>
  <si>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</si>
  <si>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</si>
  <si>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</si>
  <si>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</si>
  <si>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</si>
  <si>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</si>
  <si>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</si>
  <si>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</si>
  <si>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</si>
  <si>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</si>
  <si>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</si>
  <si>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</si>
  <si>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</si>
  <si>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</si>
  <si>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</si>
  <si>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</si>
  <si>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</si>
  <si>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</si>
  <si>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</si>
  <si>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</si>
  <si>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</si>
  <si>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</si>
  <si>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</si>
  <si>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</si>
  <si>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</si>
  <si>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</si>
  <si>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</si>
  <si>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</si>
  <si>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</si>
  <si>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</si>
  <si>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</si>
  <si>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</si>
  <si>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</si>
  <si>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</si>
  <si>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</si>
  <si>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</si>
  <si>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</si>
  <si>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</si>
  <si>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</si>
  <si>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</si>
  <si>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</si>
  <si>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</si>
  <si>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</si>
  <si>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</si>
  <si>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</si>
  <si>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</si>
  <si>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</si>
  <si>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</si>
  <si>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</si>
  <si>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</si>
  <si>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</si>
  <si>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</si>
  <si>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</si>
  <si>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</si>
  <si>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</si>
  <si>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</si>
  <si>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</si>
  <si>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</si>
  <si>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</si>
  <si>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</si>
  <si>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</si>
  <si>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</si>
  <si>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</si>
  <si>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</si>
  <si>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</si>
  <si>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</si>
  <si>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</si>
  <si>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</si>
  <si>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</si>
  <si>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</si>
  <si>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</si>
  <si>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</si>
  <si>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</si>
  <si>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</si>
  <si>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</si>
  <si>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</si>
  <si>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</si>
  <si>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</si>
  <si>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</si>
  <si>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</si>
  <si>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</si>
  <si>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</si>
  <si>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</si>
  <si>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</si>
  <si>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</si>
  <si>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</si>
  <si>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</si>
  <si>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</si>
  <si>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</si>
  <si>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</si>
  <si>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</si>
  <si>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</si>
  <si>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</si>
  <si>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</si>
  <si>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</si>
  <si>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</si>
  <si>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</si>
  <si>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</si>
  <si>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</si>
  <si>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</si>
  <si>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</si>
  <si>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</si>
  <si>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</si>
  <si>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</si>
  <si>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</si>
  <si>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</si>
  <si>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</si>
  <si>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</si>
  <si>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</si>
  <si>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</si>
  <si>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</si>
  <si>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</si>
  <si>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</si>
  <si>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</si>
  <si>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</si>
  <si>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</si>
  <si>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</si>
  <si>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</si>
  <si>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</si>
  <si>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</si>
  <si>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</si>
  <si>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</si>
  <si>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</si>
  <si>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</si>
  <si>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</si>
  <si>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</si>
  <si>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</si>
  <si>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</si>
  <si>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</si>
  <si>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</si>
  <si>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</si>
  <si>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</si>
  <si>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</si>
  <si>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</si>
  <si>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</si>
  <si>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</si>
  <si>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</si>
  <si>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</si>
  <si>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</si>
  <si>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</si>
  <si>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</si>
  <si>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</si>
  <si>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</si>
  <si>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</si>
  <si>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</si>
  <si>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</si>
  <si>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</si>
  <si>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</si>
  <si>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</si>
  <si>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</si>
  <si>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</si>
  <si>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</si>
  <si>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</si>
  <si>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</si>
  <si>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</si>
  <si>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</si>
  <si>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</si>
  <si>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</si>
  <si>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</si>
  <si>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</si>
  <si>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</si>
  <si>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</si>
  <si>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</si>
  <si>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</si>
  <si>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</si>
  <si>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</si>
  <si>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</si>
  <si>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</si>
  <si>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</si>
  <si>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</si>
  <si>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</si>
  <si>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</si>
  <si>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</si>
  <si>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</si>
  <si>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</si>
  <si>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</si>
  <si>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</si>
  <si>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</si>
  <si>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</si>
  <si>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</si>
  <si>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</si>
  <si>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</si>
  <si>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</si>
  <si>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</si>
  <si>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</si>
  <si>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</si>
  <si>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</si>
  <si>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</si>
  <si>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</si>
  <si>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</si>
  <si>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</si>
  <si>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</si>
  <si>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</si>
  <si>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</si>
  <si>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</si>
  <si>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</si>
  <si>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</si>
  <si>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</si>
  <si>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</si>
  <si>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</si>
  <si>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</si>
  <si>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</si>
  <si>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</si>
  <si>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</si>
  <si>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</si>
  <si>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</si>
  <si>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</si>
  <si>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</si>
  <si>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</si>
  <si>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</si>
  <si>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</si>
  <si>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</si>
  <si>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</si>
  <si>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</si>
  <si>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</si>
  <si>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</si>
  <si>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</si>
  <si>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</si>
  <si>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</si>
  <si>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</si>
  <si>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</si>
  <si>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</si>
  <si>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</si>
  <si>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</si>
  <si>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</si>
  <si>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</si>
  <si>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</si>
  <si>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</si>
  <si>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</si>
  <si>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</si>
  <si>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</si>
  <si>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</si>
  <si>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</si>
  <si>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</si>
  <si>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</si>
  <si>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</si>
  <si>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</si>
  <si>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</si>
  <si>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</si>
  <si>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</si>
  <si>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</si>
  <si>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</si>
  <si>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</si>
  <si>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</si>
  <si>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</si>
  <si>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</si>
  <si>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</si>
  <si>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</si>
  <si>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</si>
  <si>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</si>
  <si>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</si>
  <si>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</si>
  <si>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</si>
  <si>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</si>
  <si>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</si>
  <si>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</si>
  <si>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</si>
  <si>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</si>
  <si>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</si>
  <si>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</si>
  <si>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</si>
  <si>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</si>
  <si>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</si>
  <si>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</si>
  <si>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</si>
  <si>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</si>
  <si>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</si>
  <si>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</si>
  <si>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</si>
  <si>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</si>
  <si>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</si>
  <si>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</si>
  <si>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</si>
  <si>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</si>
  <si>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</si>
  <si>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</si>
  <si>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</si>
  <si>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</si>
  <si>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</si>
  <si>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</si>
  <si>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</si>
  <si>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</si>
  <si>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</si>
  <si>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</si>
  <si>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</si>
  <si>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</si>
  <si>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</si>
  <si>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</si>
  <si>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</si>
  <si>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</si>
  <si>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</si>
  <si>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</si>
  <si>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</si>
  <si>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</si>
  <si>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</si>
  <si>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</si>
  <si>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</si>
  <si>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</si>
  <si>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</si>
  <si>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</si>
  <si>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</si>
  <si>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</si>
  <si>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</si>
  <si>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</si>
  <si>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</si>
  <si>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</si>
  <si>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</si>
  <si>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</si>
  <si>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</si>
  <si>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</si>
  <si>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</si>
  <si>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</si>
  <si>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</si>
  <si>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</si>
  <si>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</si>
  <si>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</si>
  <si>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</si>
  <si>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</si>
  <si>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</si>
  <si>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</si>
  <si>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</si>
  <si>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</si>
  <si>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</si>
  <si>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</si>
  <si>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</si>
  <si>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</si>
  <si>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</si>
  <si>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</si>
  <si>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</si>
  <si>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</si>
  <si>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</si>
  <si>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</si>
  <si>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</si>
  <si>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</si>
  <si>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</si>
  <si>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</si>
  <si>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</si>
  <si>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</si>
  <si>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</si>
  <si>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</si>
  <si>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</si>
  <si>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</si>
  <si>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</si>
  <si>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</si>
  <si>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</si>
  <si>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</si>
  <si>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</si>
  <si>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</si>
  <si>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</si>
  <si>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</si>
  <si>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</si>
  <si>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</si>
  <si>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</si>
  <si>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</si>
  <si>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</si>
  <si>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</si>
  <si>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</si>
  <si>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</si>
  <si>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</si>
  <si>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</si>
  <si>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</si>
  <si>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</si>
  <si>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</si>
  <si>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</si>
  <si>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</si>
  <si>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</si>
  <si>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</si>
  <si>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</si>
  <si>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</si>
  <si>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</si>
  <si>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</si>
  <si>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</si>
  <si>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</si>
  <si>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</si>
  <si>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</si>
  <si>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</si>
  <si>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</si>
  <si>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</si>
  <si>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</si>
  <si>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</si>
  <si>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</si>
  <si>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</si>
  <si>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</si>
  <si>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</si>
  <si>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</si>
  <si>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</si>
  <si>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</si>
  <si>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</si>
  <si>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</si>
  <si>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</si>
  <si>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</si>
  <si>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</si>
  <si>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</si>
  <si>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</si>
  <si>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</si>
  <si>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</si>
  <si>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</si>
  <si>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</si>
  <si>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</si>
  <si>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</si>
  <si>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</si>
  <si>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</si>
  <si>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</si>
  <si>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</si>
  <si>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</si>
  <si>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</si>
  <si>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</si>
  <si>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</si>
  <si>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</si>
  <si>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</si>
  <si>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</si>
  <si>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</si>
  <si>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</si>
  <si>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</si>
  <si>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</si>
  <si>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</si>
  <si>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</si>
  <si>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</si>
  <si>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</si>
  <si>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</si>
  <si>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</si>
  <si>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</si>
  <si>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</si>
  <si>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</si>
  <si>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</si>
  <si>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</si>
  <si>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</si>
  <si>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</si>
  <si>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</si>
  <si>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</si>
  <si>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</si>
  <si>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</si>
  <si>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</si>
  <si>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</si>
  <si>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</si>
  <si>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</si>
  <si>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</si>
  <si>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</si>
  <si>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</si>
  <si>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</si>
  <si>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</si>
  <si>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</si>
  <si>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</si>
  <si>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</si>
  <si>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</si>
  <si>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</si>
  <si>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</si>
  <si>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</si>
  <si>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</si>
  <si>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</si>
  <si>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</si>
  <si>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</si>
  <si>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</si>
  <si>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</si>
  <si>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</si>
  <si>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</si>
  <si>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</si>
  <si>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</si>
  <si>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</si>
  <si>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</si>
  <si>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</si>
  <si>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</si>
  <si>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</si>
  <si>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</si>
  <si>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</si>
  <si>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</si>
  <si>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</si>
  <si>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</si>
  <si>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</si>
  <si>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</si>
  <si>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</si>
  <si>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</si>
  <si>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</si>
  <si>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</si>
  <si>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</si>
  <si>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</si>
  <si>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</si>
  <si>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</si>
  <si>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</si>
  <si>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</si>
  <si>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</si>
  <si>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</si>
  <si>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</si>
  <si>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</si>
  <si>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</si>
  <si>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</si>
  <si>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</si>
  <si>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</si>
  <si>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</si>
  <si>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</si>
  <si>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</si>
  <si>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</si>
  <si>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</si>
  <si>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</si>
  <si>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</si>
  <si>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</si>
  <si>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</si>
  <si>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</si>
  <si>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</si>
  <si>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</si>
  <si>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</si>
  <si>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</si>
  <si>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</si>
  <si>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</si>
  <si>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</si>
  <si>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</si>
  <si>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</si>
  <si>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</si>
  <si>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</si>
  <si>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</si>
  <si>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</si>
  <si>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</si>
  <si>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</si>
  <si>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</si>
  <si>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</si>
  <si>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</si>
  <si>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</si>
  <si>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</si>
  <si>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</si>
  <si>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</si>
  <si>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</si>
  <si>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</si>
  <si>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</si>
  <si>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</si>
  <si>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</si>
  <si>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</si>
  <si>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</si>
  <si>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</si>
  <si>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</si>
  <si>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</si>
  <si>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</si>
  <si>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</si>
  <si>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</si>
  <si>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</si>
  <si>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</si>
  <si>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</si>
  <si>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</si>
  <si>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</si>
  <si>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</si>
  <si>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</si>
  <si>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</si>
  <si>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</si>
  <si>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</si>
  <si>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</si>
  <si>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</si>
  <si>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</si>
  <si>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</si>
  <si>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</si>
  <si>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</si>
  <si>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</si>
  <si>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</si>
  <si>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</si>
  <si>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</si>
  <si>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</si>
  <si>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</si>
  <si>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</si>
  <si>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</si>
  <si>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</si>
  <si>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</si>
  <si>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</si>
  <si>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</si>
  <si>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</si>
  <si>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</si>
  <si>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</si>
  <si>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</si>
  <si>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</si>
  <si>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</si>
  <si>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</si>
  <si>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</si>
  <si>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</si>
  <si>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</si>
  <si>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</si>
  <si>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</si>
  <si>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</si>
  <si>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</si>
  <si>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</si>
  <si>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</si>
  <si>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</si>
  <si>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</si>
  <si>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</si>
  <si>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</si>
  <si>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</si>
  <si>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</si>
  <si>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</si>
  <si>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</si>
  <si>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</si>
  <si>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</si>
  <si>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</si>
  <si>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</si>
  <si>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</si>
  <si>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</si>
  <si>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</si>
  <si>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</si>
  <si>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</si>
  <si>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</si>
  <si>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</si>
  <si>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</si>
  <si>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</si>
  <si>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</si>
  <si>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</si>
  <si>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</si>
  <si>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</si>
  <si>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</si>
  <si>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</si>
  <si>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</si>
  <si>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</si>
  <si>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</si>
  <si>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</si>
  <si>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</si>
  <si>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</si>
  <si>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</si>
  <si>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</si>
  <si>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</si>
  <si>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</si>
  <si>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</si>
  <si>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</si>
  <si>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</si>
  <si>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</si>
  <si>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</si>
  <si>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</si>
  <si>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</si>
  <si>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</si>
  <si>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</si>
  <si>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</si>
  <si>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</si>
  <si>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</si>
  <si>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</si>
  <si>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</si>
  <si>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</si>
  <si>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</si>
  <si>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</si>
  <si>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</si>
  <si>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</si>
  <si>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</si>
  <si>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</si>
  <si>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</si>
  <si>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</si>
  <si>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</si>
  <si>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</si>
  <si>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</si>
  <si>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</si>
  <si>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</si>
  <si>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</si>
  <si>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</si>
  <si>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</si>
  <si>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</si>
  <si>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</si>
  <si>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</si>
  <si>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</si>
  <si>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</si>
  <si>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</si>
  <si>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</si>
  <si>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</si>
  <si>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</si>
  <si>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</si>
  <si>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</si>
  <si>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</si>
  <si>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</si>
  <si>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</si>
  <si>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</si>
  <si>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</si>
  <si>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</si>
  <si>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</si>
  <si>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</si>
  <si>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</si>
  <si>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</si>
  <si>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</si>
  <si>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</si>
  <si>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</si>
  <si>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</si>
  <si>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</si>
  <si>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</si>
  <si>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</si>
  <si>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</si>
  <si>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</si>
  <si>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</si>
  <si>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</si>
  <si>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</si>
  <si>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</si>
  <si>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</si>
  <si>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</si>
  <si>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</si>
  <si>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</si>
  <si>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</si>
  <si>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</si>
  <si>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</si>
  <si>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</si>
  <si>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</si>
  <si>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</si>
  <si>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</si>
  <si>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</si>
  <si>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</si>
  <si>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</si>
  <si>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</si>
  <si>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</si>
  <si>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</si>
  <si>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</si>
  <si>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</si>
  <si>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</si>
  <si>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</si>
  <si>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</si>
  <si>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</si>
  <si>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</si>
  <si>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</si>
  <si>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</si>
  <si>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</si>
  <si>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</si>
  <si>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</si>
  <si>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</si>
  <si>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</si>
  <si>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</si>
  <si>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</si>
  <si>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</si>
  <si>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</si>
  <si>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</si>
  <si>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</si>
  <si>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</si>
  <si>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</si>
  <si>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</si>
  <si>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</si>
  <si>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</si>
  <si>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</si>
  <si>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</si>
  <si>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</si>
  <si>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</si>
  <si>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</si>
  <si>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</si>
  <si>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</si>
  <si>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</si>
  <si>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</si>
  <si>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</si>
  <si>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</si>
  <si>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</si>
  <si>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</si>
  <si>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</si>
  <si>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</si>
  <si>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</si>
  <si>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</si>
  <si>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</si>
  <si>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</si>
  <si>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</si>
  <si>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</si>
  <si>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</si>
  <si>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</si>
  <si>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</si>
  <si>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</si>
  <si>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</si>
  <si>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</si>
  <si>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</si>
  <si>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</si>
  <si>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</si>
  <si>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</si>
  <si>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</si>
  <si>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</si>
  <si>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</si>
  <si>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</si>
  <si>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</si>
  <si>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</si>
  <si>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</si>
  <si>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</si>
  <si>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</si>
  <si>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</si>
  <si>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</si>
  <si>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</si>
  <si>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</si>
  <si>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</si>
  <si>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</si>
  <si>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</si>
  <si>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</si>
  <si>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</si>
  <si>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</si>
  <si>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</si>
  <si>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</si>
  <si>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</si>
  <si>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</si>
  <si>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</si>
  <si>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</si>
  <si>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</si>
  <si>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</si>
  <si>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</si>
  <si>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</si>
  <si>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</si>
  <si>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</si>
  <si>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</si>
  <si>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</si>
  <si>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</si>
  <si>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</si>
  <si>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</si>
  <si>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</si>
  <si>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</si>
  <si>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</si>
  <si>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</si>
  <si>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</si>
  <si>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</si>
  <si>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</si>
  <si>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</si>
  <si>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</si>
  <si>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</si>
  <si>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</si>
  <si>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</si>
  <si>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</si>
  <si>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</si>
  <si>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</si>
  <si>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</si>
  <si>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</si>
  <si>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</si>
  <si>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</si>
  <si>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</si>
  <si>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</si>
  <si>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</si>
  <si>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</si>
  <si>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</si>
  <si>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</si>
  <si>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</si>
  <si>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</si>
  <si>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</si>
  <si>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</si>
  <si>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</si>
  <si>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</si>
  <si>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</si>
  <si>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</si>
  <si>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</si>
  <si>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</si>
  <si>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</si>
  <si>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</si>
  <si>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</si>
  <si>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</si>
  <si>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</si>
  <si>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</si>
  <si>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</si>
  <si>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</si>
  <si>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</si>
  <si>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</si>
  <si>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</si>
  <si>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</si>
  <si>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</si>
  <si>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</si>
  <si>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</si>
  <si>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</si>
  <si>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</si>
  <si>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</si>
  <si>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</si>
  <si>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</si>
  <si>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</si>
  <si>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</si>
  <si>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</si>
  <si>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</si>
  <si>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</si>
  <si>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</si>
  <si>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</si>
  <si>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</si>
  <si>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</si>
  <si>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</si>
  <si>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</si>
  <si>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</si>
  <si>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</si>
  <si>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</si>
  <si>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</si>
  <si>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</si>
  <si>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</si>
  <si>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</si>
  <si>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</si>
  <si>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</si>
  <si>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</si>
  <si>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</si>
  <si>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</si>
  <si>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</si>
  <si>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</si>
  <si>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</si>
  <si>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</si>
  <si>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</si>
  <si>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</si>
  <si>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</si>
  <si>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</si>
  <si>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</si>
  <si>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</si>
  <si>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</si>
  <si>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</si>
  <si>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</si>
  <si>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</si>
  <si>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</si>
  <si>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</si>
  <si>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</si>
  <si>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</si>
  <si>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</si>
  <si>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</si>
  <si>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</si>
  <si>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</si>
  <si>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</si>
  <si>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</si>
  <si>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</si>
  <si>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</si>
  <si>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</si>
  <si>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</si>
  <si>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</si>
  <si>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</si>
  <si>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</si>
  <si>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</si>
  <si>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</si>
  <si>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</si>
  <si>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</si>
  <si>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</si>
  <si>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</si>
  <si>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</si>
  <si>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</si>
  <si>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</si>
  <si>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</si>
  <si>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</si>
  <si>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</si>
  <si>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</si>
  <si>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</si>
  <si>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</si>
  <si>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</si>
  <si>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</si>
  <si>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</si>
  <si>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</si>
  <si>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</si>
  <si>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</si>
  <si>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</si>
  <si>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</si>
  <si>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</si>
  <si>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</si>
  <si>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</si>
  <si>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</si>
  <si>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</si>
  <si>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</si>
  <si>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</si>
  <si>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</si>
  <si>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</si>
  <si>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</si>
  <si>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</si>
  <si>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</si>
  <si>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</si>
  <si>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</si>
  <si>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</si>
  <si>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</si>
  <si>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</si>
  <si>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</si>
  <si>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</si>
  <si>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</si>
  <si>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</si>
  <si>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</si>
  <si>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</si>
  <si>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</si>
  <si>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</si>
  <si>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</si>
  <si>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</si>
  <si>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</si>
  <si>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</si>
  <si>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</si>
  <si>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</si>
  <si>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</si>
  <si>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</si>
  <si>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</si>
  <si>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</si>
  <si>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</si>
  <si>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</si>
  <si>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</si>
  <si>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</si>
  <si>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</si>
  <si>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</si>
  <si>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</si>
  <si>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</si>
  <si>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</si>
  <si>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</si>
  <si>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</si>
  <si>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</si>
  <si>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</si>
  <si>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</si>
  <si>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</si>
  <si>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</si>
  <si>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</si>
  <si>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</si>
  <si>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</si>
  <si>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</si>
  <si>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</si>
  <si>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</si>
  <si>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</si>
  <si>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</si>
  <si>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</si>
  <si>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</si>
  <si>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</si>
  <si>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</si>
  <si>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</si>
  <si>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</si>
  <si>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</si>
  <si>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</si>
  <si>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</si>
  <si>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</si>
  <si>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</si>
  <si>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</si>
  <si>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</si>
  <si>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</si>
  <si>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</si>
  <si>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</si>
  <si>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</si>
  <si>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</si>
  <si>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</si>
  <si>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</si>
  <si>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</si>
  <si>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</si>
  <si>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</si>
  <si>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</si>
  <si>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</si>
  <si>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</si>
  <si>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</si>
  <si>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</si>
  <si>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</si>
  <si>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</si>
  <si>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</si>
  <si>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</si>
  <si>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</si>
  <si>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</si>
  <si>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</si>
  <si>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</si>
  <si>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</si>
  <si>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</si>
  <si>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</si>
  <si>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</si>
  <si>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</si>
  <si>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</si>
  <si>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</si>
  <si>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</si>
  <si>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</si>
  <si>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</si>
  <si>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</si>
  <si>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</si>
  <si>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</si>
  <si>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</si>
  <si>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</si>
  <si>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</si>
  <si>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</si>
  <si>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</si>
  <si>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</si>
  <si>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</si>
  <si>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</si>
  <si>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</si>
  <si>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</si>
  <si>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</si>
  <si>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</si>
  <si>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</si>
  <si>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</si>
  <si>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</si>
  <si>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</si>
  <si>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</si>
  <si>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</si>
  <si>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</si>
  <si>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</si>
  <si>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</si>
  <si>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</si>
  <si>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</si>
  <si>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</si>
  <si>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</si>
  <si>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</si>
  <si>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</si>
  <si>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</si>
  <si>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</si>
  <si>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</si>
  <si>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</si>
  <si>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</si>
  <si>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</si>
  <si>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</si>
  <si>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</si>
  <si>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</si>
  <si>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</si>
  <si>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</si>
  <si>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</si>
  <si>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</si>
  <si>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</si>
  <si>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</si>
  <si>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</si>
  <si>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</si>
  <si>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</si>
  <si>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</si>
  <si>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</si>
  <si>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</si>
  <si>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</si>
  <si>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</si>
  <si>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</si>
  <si>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</si>
  <si>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</si>
  <si>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</si>
  <si>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</si>
  <si>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</si>
  <si>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</si>
  <si>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</si>
  <si>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</si>
  <si>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</si>
  <si>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</si>
  <si>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</si>
  <si>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</si>
  <si>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</si>
  <si>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</si>
  <si>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</si>
  <si>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</si>
  <si>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</si>
  <si>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</si>
  <si>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</si>
  <si>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</si>
  <si>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</si>
  <si>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</si>
  <si>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</si>
  <si>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</si>
  <si>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</si>
  <si>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</si>
  <si>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</si>
  <si>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</si>
  <si>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</si>
  <si>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</si>
  <si>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</si>
  <si>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</si>
  <si>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</si>
  <si>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</si>
  <si>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</si>
  <si>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</si>
  <si>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</si>
  <si>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</si>
  <si>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</si>
  <si>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</si>
  <si>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</si>
  <si>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</si>
  <si>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</si>
  <si>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</si>
  <si>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</si>
  <si>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</si>
  <si>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</si>
  <si>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</si>
  <si>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</si>
  <si>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</si>
  <si>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</si>
  <si>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</si>
  <si>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</si>
  <si>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</si>
  <si>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</si>
  <si>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</si>
  <si>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</si>
  <si>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</si>
  <si>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</si>
  <si>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</si>
  <si>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</si>
  <si>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</si>
  <si>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</si>
  <si>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</si>
  <si>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</si>
  <si>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</si>
  <si>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</si>
  <si>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</si>
  <si>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</si>
  <si>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</si>
  <si>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</si>
  <si>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</si>
  <si>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</si>
  <si>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</si>
  <si>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</si>
  <si>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</si>
  <si>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</si>
  <si>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</si>
  <si>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</si>
  <si>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</si>
  <si>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</si>
  <si>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</si>
  <si>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</si>
  <si>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</si>
  <si>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</si>
  <si>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</si>
  <si>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</si>
  <si>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</si>
  <si>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</si>
  <si>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</si>
  <si>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</si>
  <si>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</si>
  <si>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</si>
  <si>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</si>
  <si>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</si>
  <si>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</si>
  <si>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</si>
  <si>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</si>
  <si>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</si>
  <si>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</si>
  <si>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</si>
  <si>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</si>
  <si>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</si>
  <si>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</si>
  <si>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</si>
  <si>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</si>
  <si>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</si>
  <si>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</si>
  <si>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</si>
  <si>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</si>
  <si>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</si>
  <si>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</si>
  <si>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</si>
  <si>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</si>
  <si>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</si>
  <si>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</si>
  <si>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</si>
  <si>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</si>
  <si>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</si>
  <si>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</si>
  <si>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</si>
  <si>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</si>
  <si>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</si>
  <si>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</si>
  <si>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</si>
  <si>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</si>
  <si>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</si>
  <si>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</si>
  <si>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</si>
  <si>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</si>
  <si>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</si>
  <si>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</si>
  <si>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</si>
  <si>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</si>
  <si>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</si>
  <si>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</si>
  <si>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</si>
  <si>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</si>
  <si>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</si>
  <si>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</si>
  <si>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</si>
  <si>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</si>
  <si>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</si>
  <si>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</si>
  <si>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</si>
  <si>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</si>
  <si>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</si>
  <si>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</si>
  <si>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</si>
  <si>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</si>
  <si>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</si>
  <si>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</si>
  <si>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</si>
  <si>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</si>
  <si>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</si>
  <si>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</si>
  <si>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</si>
  <si>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</si>
  <si>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</si>
  <si>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</si>
  <si>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</si>
  <si>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</si>
  <si>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</si>
  <si>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</si>
  <si>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</si>
  <si>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</si>
  <si>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</si>
  <si>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</si>
  <si>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</si>
  <si>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</si>
  <si>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</si>
  <si>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</si>
  <si>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</si>
  <si>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</si>
  <si>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</si>
  <si>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</si>
  <si>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</si>
  <si>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</si>
  <si>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</si>
  <si>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</si>
  <si>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</si>
  <si>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</si>
  <si>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</si>
  <si>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</si>
  <si>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</si>
  <si>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</si>
  <si>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</si>
  <si>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</si>
  <si>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</si>
  <si>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</si>
  <si>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</si>
  <si>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</si>
  <si>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</si>
  <si>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</si>
  <si>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</si>
  <si>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</si>
  <si>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</si>
  <si>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</si>
  <si>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</si>
  <si>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</si>
  <si>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</si>
  <si>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</si>
  <si>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</si>
  <si>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</si>
  <si>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</si>
  <si>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</si>
  <si>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</si>
  <si>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</si>
  <si>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</si>
  <si>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</si>
  <si>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</si>
  <si>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</si>
  <si>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</si>
  <si>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</si>
  <si>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</si>
  <si>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</si>
  <si>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</si>
  <si>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</si>
  <si>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</si>
  <si>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</si>
  <si>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</si>
  <si>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</si>
  <si>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</si>
  <si>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</si>
  <si>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</si>
  <si>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</si>
  <si>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</si>
  <si>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</si>
  <si>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</si>
  <si>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</si>
  <si>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</si>
  <si>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</si>
  <si>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</si>
  <si>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</si>
  <si>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</si>
  <si>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</si>
  <si>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</si>
  <si>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</si>
  <si>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</si>
  <si>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</si>
  <si>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</si>
  <si>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</si>
  <si>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</si>
  <si>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</si>
  <si>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</si>
  <si>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</si>
  <si>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</si>
  <si>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</si>
  <si>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</si>
  <si>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</si>
  <si>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</si>
  <si>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</si>
  <si>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</si>
  <si>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</si>
  <si>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</si>
  <si>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</si>
  <si>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</si>
  <si>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</si>
  <si>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</si>
  <si>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</si>
  <si>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</si>
  <si>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</si>
  <si>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</si>
  <si>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</si>
  <si>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</si>
  <si>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</si>
  <si>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</si>
  <si>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</si>
  <si>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</si>
  <si>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</si>
  <si>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</si>
  <si>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</si>
  <si>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</si>
  <si>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</si>
  <si>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</si>
  <si>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</si>
  <si>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</si>
  <si>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</si>
  <si>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</si>
  <si>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</si>
  <si>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</si>
  <si>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</si>
  <si>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</si>
  <si>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</si>
  <si>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</si>
  <si>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</si>
  <si>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</si>
  <si>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</si>
  <si>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</si>
  <si>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</si>
  <si>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</si>
  <si>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</si>
  <si>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</si>
  <si>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</si>
  <si>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</si>
  <si>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</si>
  <si>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</si>
  <si>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</si>
  <si>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</si>
  <si>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</si>
  <si>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</si>
  <si>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</si>
  <si>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</si>
  <si>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</si>
  <si>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</si>
  <si>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</si>
  <si>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</si>
  <si>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</si>
  <si>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</si>
  <si>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</si>
  <si>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</si>
  <si>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</si>
  <si>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</si>
  <si>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</si>
  <si>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</si>
  <si>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</si>
  <si>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</si>
  <si>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</si>
  <si>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</si>
  <si>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</si>
  <si>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</si>
  <si>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</si>
  <si>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</si>
  <si>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</si>
  <si>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</si>
  <si>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</si>
  <si>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</si>
  <si>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</si>
  <si>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</si>
  <si>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</si>
  <si>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</si>
  <si>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</si>
  <si>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</si>
  <si>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</si>
  <si>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</si>
  <si>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</si>
  <si>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</si>
  <si>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</si>
  <si>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</si>
  <si>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</si>
  <si>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</si>
  <si>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</si>
  <si>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</si>
  <si>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</si>
  <si>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</si>
  <si>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</si>
  <si>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</si>
  <si>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</si>
  <si>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</si>
  <si>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</si>
  <si>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</si>
  <si>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</si>
  <si>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</si>
  <si>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</si>
  <si>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</si>
  <si>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</si>
  <si>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</si>
  <si>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</si>
  <si>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</si>
  <si>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</si>
  <si>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</si>
  <si>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</si>
  <si>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</si>
  <si>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</si>
  <si>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</si>
  <si>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</si>
  <si>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</si>
  <si>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</si>
  <si>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</si>
  <si>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</si>
  <si>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</si>
  <si>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</si>
  <si>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</si>
  <si>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</si>
  <si>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</si>
  <si>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</si>
  <si>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</si>
  <si>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</si>
  <si>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</si>
  <si>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</si>
  <si>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</si>
  <si>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</si>
  <si>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</si>
  <si>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</si>
  <si>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</si>
  <si>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</si>
  <si>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</si>
  <si>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</si>
  <si>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</si>
  <si>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</si>
  <si>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</si>
  <si>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</si>
  <si>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</si>
  <si>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</si>
  <si>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</si>
  <si>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</si>
  <si>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</si>
  <si>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</si>
  <si>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</si>
  <si>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</si>
  <si>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</si>
  <si>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</si>
  <si>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</si>
  <si>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</si>
  <si>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</si>
  <si>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</si>
  <si>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</si>
  <si>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</si>
  <si>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</si>
  <si>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</si>
  <si>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</si>
  <si>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</si>
  <si>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</si>
  <si>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</si>
  <si>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</si>
  <si>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</si>
  <si>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</si>
  <si>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</si>
  <si>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</si>
  <si>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</si>
  <si>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</si>
  <si>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</si>
  <si>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</si>
  <si>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</si>
  <si>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</si>
  <si>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</si>
  <si>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</si>
  <si>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</si>
  <si>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</si>
  <si>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</si>
  <si>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</si>
  <si>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</si>
  <si>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</si>
  <si>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</si>
  <si>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</si>
  <si>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</si>
  <si>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</si>
  <si>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</si>
  <si>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</si>
  <si>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</si>
  <si>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</si>
  <si>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</si>
  <si>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</si>
  <si>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</si>
  <si>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</si>
  <si>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</si>
  <si>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</si>
  <si>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</si>
  <si>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</si>
  <si>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</si>
  <si>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</si>
  <si>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</si>
  <si>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</si>
  <si>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</si>
  <si>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</si>
  <si>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</si>
  <si>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</si>
  <si>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</si>
  <si>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</si>
  <si>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</si>
  <si>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</si>
  <si>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</si>
  <si>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</si>
  <si>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</si>
  <si>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</si>
  <si>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</si>
  <si>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</si>
  <si>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</si>
  <si>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</si>
  <si>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</si>
  <si>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</si>
  <si>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</si>
  <si>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</si>
  <si>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</si>
  <si>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</si>
  <si>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</si>
  <si>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</si>
  <si>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</si>
  <si>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</si>
  <si>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</si>
  <si>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</si>
  <si>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</si>
  <si>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</si>
  <si>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</si>
  <si>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</si>
  <si>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</si>
  <si>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</si>
  <si>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</si>
  <si>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</si>
  <si>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</si>
  <si>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</si>
  <si>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</si>
  <si>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</si>
  <si>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</si>
  <si>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</si>
  <si>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</si>
  <si>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</si>
  <si>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</si>
  <si>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</si>
  <si>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</si>
  <si>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</si>
  <si>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</si>
  <si>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</si>
  <si>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</si>
  <si>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</si>
  <si>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</si>
  <si>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</si>
  <si>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</si>
  <si>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</si>
  <si>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</si>
  <si>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</si>
  <si>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</si>
  <si>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</si>
  <si>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</si>
  <si>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</si>
  <si>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</si>
  <si>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</si>
  <si>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</si>
  <si>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</si>
  <si>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</si>
  <si>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</si>
  <si>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</si>
  <si>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</si>
  <si>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</si>
  <si>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</si>
  <si>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</si>
  <si>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</si>
  <si>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</si>
  <si>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</si>
  <si>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</si>
  <si>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</si>
  <si>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</si>
  <si>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</si>
  <si>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</si>
  <si>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</si>
  <si>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</si>
  <si>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</si>
  <si>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</si>
  <si>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</si>
  <si>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</si>
  <si>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</si>
  <si>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</si>
  <si>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</si>
  <si>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</si>
  <si>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</si>
  <si>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</si>
  <si>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</si>
  <si>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</si>
  <si>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</si>
  <si>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</si>
  <si>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</si>
  <si>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</si>
  <si>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</si>
  <si>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</si>
  <si>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</si>
  <si>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</si>
  <si>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</si>
  <si>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</si>
  <si>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</si>
  <si>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</si>
  <si>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</si>
  <si>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</si>
  <si>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</si>
  <si>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</si>
  <si>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</si>
  <si>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</si>
  <si>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</si>
  <si>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</si>
  <si>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</si>
  <si>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</si>
  <si>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</si>
  <si>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</si>
  <si>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</si>
  <si>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</si>
  <si>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</si>
  <si>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</si>
  <si>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</si>
  <si>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</si>
  <si>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</si>
  <si>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</si>
  <si>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</si>
  <si>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</si>
  <si>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</si>
  <si>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</si>
  <si>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</si>
  <si>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</si>
  <si>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</si>
  <si>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</si>
  <si>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</si>
  <si>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</si>
  <si>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</si>
  <si>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</si>
  <si>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</si>
  <si>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</si>
  <si>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</si>
  <si>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</si>
  <si>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</si>
  <si>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</si>
  <si>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</si>
  <si>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</si>
  <si>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</si>
  <si>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</si>
  <si>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</si>
  <si>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</si>
  <si>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</si>
  <si>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</si>
  <si>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</si>
  <si>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</si>
  <si>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</si>
  <si>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</si>
  <si>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</si>
  <si>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</si>
  <si>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</si>
  <si>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</si>
  <si>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</si>
  <si>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</si>
  <si>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</si>
  <si>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</si>
  <si>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</si>
  <si>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</si>
  <si>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</si>
  <si>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</si>
  <si>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</si>
  <si>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</si>
  <si>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</si>
  <si>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</si>
  <si>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</si>
  <si>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</si>
  <si>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</si>
  <si>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</si>
  <si>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</si>
  <si>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</si>
  <si>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</si>
  <si>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</si>
  <si>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</si>
  <si>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</si>
  <si>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</si>
  <si>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</si>
  <si>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</si>
  <si>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</si>
  <si>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</si>
  <si>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</si>
  <si>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</si>
  <si>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</si>
  <si>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</si>
  <si>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</si>
  <si>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</si>
  <si>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</si>
  <si>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</si>
  <si>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</si>
  <si>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</si>
  <si>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</si>
  <si>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</si>
  <si>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</si>
  <si>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</si>
  <si>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</si>
  <si>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</si>
  <si>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</si>
  <si>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</si>
  <si>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</si>
  <si>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</si>
  <si>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</si>
  <si>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</si>
  <si>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</si>
  <si>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</si>
  <si>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</si>
  <si>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</si>
  <si>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</si>
  <si>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</si>
  <si>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</si>
  <si>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</si>
  <si>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</si>
  <si>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</si>
  <si>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</si>
  <si>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</si>
  <si>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</si>
  <si>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</si>
  <si>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</si>
  <si>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</si>
  <si>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</si>
  <si>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</si>
  <si>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</si>
  <si>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</si>
  <si>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</si>
  <si>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</si>
  <si>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</si>
  <si>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</si>
  <si>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</si>
  <si>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</si>
  <si>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</si>
  <si>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</si>
  <si>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</si>
  <si>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</si>
  <si>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</si>
  <si>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</si>
  <si>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</si>
  <si>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</si>
  <si>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</si>
  <si>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</si>
  <si>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</si>
  <si>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</si>
  <si>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</si>
  <si>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</si>
  <si>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</si>
  <si>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</si>
  <si>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</si>
  <si>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</si>
  <si>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</si>
  <si>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</si>
  <si>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</si>
  <si>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</si>
  <si>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</si>
  <si>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</si>
  <si>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</si>
  <si>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</si>
  <si>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</si>
  <si>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</si>
  <si>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</si>
  <si>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</si>
  <si>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</si>
  <si>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</si>
  <si>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</si>
  <si>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</si>
  <si>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</si>
  <si>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</si>
  <si>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</si>
  <si>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</si>
  <si>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</si>
  <si>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</si>
  <si>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</si>
  <si>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</si>
  <si>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</si>
  <si>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</si>
  <si>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</si>
  <si>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</si>
  <si>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</si>
  <si>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</si>
  <si>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</si>
  <si>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</si>
  <si>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</si>
  <si>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</si>
  <si>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</si>
  <si>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</si>
  <si>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</si>
  <si>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</si>
  <si>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</si>
  <si>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</si>
  <si>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</si>
  <si>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</si>
  <si>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</si>
  <si>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</si>
  <si>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</si>
  <si>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</si>
  <si>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</si>
  <si>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</si>
  <si>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</si>
  <si>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</si>
  <si>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</si>
  <si>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</si>
  <si>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</si>
  <si>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</si>
  <si>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</si>
  <si>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</si>
  <si>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</si>
  <si>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</si>
  <si>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</si>
  <si>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</si>
  <si>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</si>
  <si>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</si>
  <si>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</si>
  <si>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</si>
  <si>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</si>
  <si>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</si>
  <si>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</si>
  <si>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</si>
  <si>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</si>
  <si>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</si>
  <si>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</si>
  <si>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</si>
  <si>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</si>
  <si>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</si>
  <si>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</si>
  <si>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</si>
  <si>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</si>
  <si>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</si>
  <si>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</si>
  <si>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</si>
  <si>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</si>
  <si>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</si>
  <si>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</si>
  <si>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</si>
  <si>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</si>
  <si>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</si>
  <si>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</si>
  <si>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</si>
  <si>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</si>
  <si>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</si>
  <si>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</si>
  <si>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</si>
  <si>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</si>
  <si>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</si>
  <si>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</si>
  <si>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</si>
  <si>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</si>
  <si>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</si>
  <si>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</si>
  <si>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</si>
  <si>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</si>
  <si>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</si>
  <si>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</si>
  <si>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</si>
  <si>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</si>
  <si>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</si>
  <si>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</si>
  <si>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</si>
  <si>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</si>
  <si>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</si>
  <si>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</si>
  <si>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</si>
  <si>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</si>
  <si>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</si>
  <si>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</si>
  <si>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</si>
  <si>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</si>
  <si>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</si>
  <si>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</si>
  <si>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</si>
  <si>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</si>
  <si>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</si>
  <si>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</si>
  <si>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</si>
  <si>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</si>
  <si>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</si>
  <si>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</si>
  <si>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</si>
  <si>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</si>
  <si>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</si>
  <si>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</si>
  <si>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</si>
  <si>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</si>
  <si>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</si>
  <si>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</si>
  <si>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</si>
  <si>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</si>
  <si>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</si>
  <si>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</si>
  <si>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</si>
  <si>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</si>
  <si>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</si>
  <si>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</si>
  <si>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</si>
  <si>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</si>
  <si>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</si>
  <si>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</si>
  <si>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</si>
  <si>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</si>
  <si>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</si>
  <si>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</si>
  <si>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</si>
  <si>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</si>
  <si>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</si>
  <si>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</si>
  <si>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</si>
  <si>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</si>
  <si>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</si>
  <si>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</si>
  <si>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</si>
  <si>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</si>
  <si>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</si>
  <si>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</si>
  <si>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</si>
  <si>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</si>
  <si>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</si>
  <si>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</si>
  <si>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</si>
  <si>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</si>
  <si>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</si>
  <si>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</si>
  <si>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</si>
  <si>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</si>
  <si>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</si>
  <si>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</si>
  <si>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</si>
  <si>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</si>
  <si>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</si>
  <si>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</si>
  <si>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</si>
  <si>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</si>
  <si>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</si>
  <si>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</si>
  <si>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</si>
  <si>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</si>
  <si>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</si>
  <si>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</si>
  <si>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</si>
  <si>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</si>
  <si>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</si>
  <si>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</si>
  <si>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</si>
  <si>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</si>
  <si>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</si>
  <si>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</si>
  <si>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</si>
  <si>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</si>
  <si>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</si>
  <si>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</si>
  <si>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</si>
  <si>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</si>
  <si>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</si>
  <si>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</si>
  <si>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</si>
  <si>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</si>
  <si>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</si>
  <si>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</si>
  <si>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</si>
  <si>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</si>
  <si>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</si>
  <si>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</si>
  <si>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</si>
  <si>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</si>
  <si>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</si>
  <si>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</si>
  <si>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</si>
  <si>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</si>
  <si>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</si>
  <si>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</si>
  <si>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</si>
  <si>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</si>
  <si>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</si>
  <si>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</si>
  <si>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</si>
  <si>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</si>
  <si>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</si>
  <si>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</si>
  <si>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</si>
  <si>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</si>
  <si>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</si>
  <si>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</si>
  <si>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</si>
  <si>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</si>
  <si>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</si>
  <si>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</si>
  <si>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</si>
  <si>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</si>
  <si>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</si>
  <si>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</si>
  <si>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</si>
  <si>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</si>
  <si>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</si>
  <si>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</si>
  <si>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</si>
  <si>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</si>
  <si>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</si>
  <si>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</si>
  <si>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</si>
  <si>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</si>
  <si>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</si>
  <si>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</si>
  <si>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</si>
  <si>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</si>
  <si>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</si>
  <si>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</si>
  <si>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</si>
  <si>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</si>
  <si>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</si>
  <si>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</si>
  <si>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</si>
  <si>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</si>
  <si>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</si>
  <si>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</si>
  <si>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</si>
  <si>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</si>
  <si>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</si>
  <si>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</si>
  <si>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</si>
  <si>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</si>
  <si>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</si>
  <si>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</si>
  <si>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</si>
  <si>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</si>
  <si>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</si>
  <si>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</si>
  <si>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</si>
  <si>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</si>
  <si>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</si>
  <si>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</si>
  <si>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</si>
  <si>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</si>
  <si>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</si>
  <si>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</si>
  <si>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</si>
  <si>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</si>
  <si>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</si>
  <si>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</si>
  <si>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</si>
  <si>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</si>
  <si>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</si>
  <si>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</si>
  <si>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</si>
  <si>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</si>
  <si>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</si>
  <si>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</si>
  <si>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</si>
  <si>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</si>
  <si>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</si>
  <si>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</si>
  <si>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</si>
  <si>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</si>
  <si>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</si>
  <si>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</si>
  <si>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</si>
  <si>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</si>
  <si>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</si>
  <si>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</si>
  <si>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</si>
  <si>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</si>
  <si>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</si>
  <si>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</si>
  <si>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</si>
  <si>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</si>
  <si>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</si>
  <si>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</si>
  <si>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</si>
  <si>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</si>
  <si>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</si>
  <si>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</si>
  <si>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</si>
  <si>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</si>
  <si>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</si>
  <si>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</si>
  <si>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</si>
  <si>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</si>
  <si>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</si>
  <si>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</si>
  <si>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</si>
  <si>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</si>
  <si>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</si>
  <si>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</si>
  <si>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</si>
  <si>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</si>
  <si>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</si>
  <si>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</si>
  <si>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</si>
  <si>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</si>
  <si>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</si>
  <si>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</si>
  <si>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</si>
  <si>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</si>
  <si>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</si>
  <si>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</si>
  <si>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</si>
  <si>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</si>
  <si>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</si>
  <si>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</si>
  <si>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</si>
  <si>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</si>
  <si>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</si>
  <si>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</si>
  <si>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</si>
  <si>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</si>
  <si>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</si>
  <si>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</si>
  <si>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</si>
  <si>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</si>
  <si>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</si>
  <si>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</si>
  <si>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</si>
  <si>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</si>
  <si>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</si>
  <si>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</si>
  <si>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</si>
  <si>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</si>
  <si>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</si>
  <si>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</si>
  <si>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</si>
  <si>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</si>
  <si>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</si>
  <si>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</si>
  <si>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</si>
  <si>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</si>
  <si>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</si>
  <si>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</si>
  <si>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</si>
  <si>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</si>
  <si>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</si>
  <si>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</si>
  <si>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</si>
  <si>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</si>
  <si>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</si>
  <si>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</si>
  <si>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</si>
  <si>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</si>
  <si>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</si>
  <si>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</si>
  <si>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</si>
  <si>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</si>
  <si>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</si>
  <si>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</si>
  <si>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</si>
  <si>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</si>
  <si>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</si>
  <si>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</si>
  <si>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</si>
  <si>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</si>
  <si>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</si>
  <si>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</si>
  <si>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</si>
  <si>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</si>
  <si>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</si>
  <si>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</si>
  <si>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</si>
  <si>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</si>
  <si>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</si>
  <si>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</si>
  <si>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</si>
  <si>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</si>
  <si>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</si>
  <si>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</si>
  <si>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</si>
  <si>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</si>
  <si>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</si>
  <si>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</si>
  <si>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</si>
  <si>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</si>
  <si>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</si>
  <si>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</si>
  <si>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</si>
  <si>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</si>
  <si>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</si>
  <si>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</si>
  <si>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</si>
  <si>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</si>
  <si>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</si>
  <si>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</si>
  <si>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</si>
  <si>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</si>
  <si>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</si>
  <si>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</si>
  <si>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</si>
  <si>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</si>
  <si>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</si>
  <si>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</si>
  <si>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</si>
  <si>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</si>
  <si>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</si>
  <si>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</si>
  <si>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</si>
  <si>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</si>
  <si>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</si>
  <si>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</si>
  <si>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</si>
  <si>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</si>
  <si>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</si>
  <si>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</si>
  <si>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</si>
  <si>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</si>
  <si>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</si>
  <si>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</si>
  <si>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</si>
  <si>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</si>
  <si>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</si>
  <si>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</si>
  <si>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</si>
  <si>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</si>
  <si>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</si>
  <si>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</si>
  <si>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</si>
  <si>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</si>
  <si>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</si>
  <si>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</si>
  <si>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</si>
  <si>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</si>
  <si>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</si>
  <si>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</si>
  <si>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</si>
  <si>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</si>
  <si>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</si>
  <si>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</si>
  <si>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</si>
  <si>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</si>
  <si>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</si>
  <si>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</si>
  <si>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</si>
  <si>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</si>
  <si>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</si>
  <si>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</si>
  <si>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</si>
  <si>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</si>
  <si>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</si>
  <si>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</si>
  <si>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</si>
  <si>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</si>
  <si>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</si>
  <si>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</si>
  <si>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</si>
  <si>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</si>
  <si>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</si>
  <si>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</si>
  <si>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</si>
  <si>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</si>
  <si>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</si>
  <si>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</si>
  <si>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</si>
  <si>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</si>
  <si>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</si>
  <si>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</si>
  <si>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</si>
  <si>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</si>
  <si>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</si>
  <si>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</si>
  <si>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</si>
  <si>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</si>
  <si>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</si>
  <si>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</si>
  <si>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</si>
  <si>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</si>
  <si>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</si>
  <si>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</si>
  <si>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</si>
  <si>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</si>
  <si>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</si>
  <si>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</si>
  <si>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</si>
  <si>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</si>
  <si>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</si>
  <si>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</si>
  <si>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</si>
  <si>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</si>
  <si>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</si>
  <si>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</si>
  <si>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</si>
  <si>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</si>
  <si>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</si>
  <si>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</si>
  <si>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</si>
  <si>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</si>
  <si>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</si>
  <si>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</si>
  <si>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</si>
  <si>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</si>
  <si>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</si>
  <si>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</si>
  <si>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</si>
  <si>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</si>
  <si>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</si>
  <si>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</si>
  <si>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</si>
  <si>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</si>
  <si>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</si>
  <si>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</si>
  <si>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</si>
  <si>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</si>
  <si>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</si>
  <si>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</si>
  <si>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</si>
  <si>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</si>
  <si>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</si>
  <si>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</si>
  <si>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</si>
  <si>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</si>
  <si>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</si>
  <si>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</si>
  <si>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</si>
  <si>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</si>
  <si>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</si>
  <si>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</si>
  <si>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</si>
  <si>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</si>
  <si>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</si>
  <si>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</si>
  <si>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</si>
  <si>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</si>
  <si>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</si>
  <si>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</si>
  <si>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</si>
  <si>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</si>
  <si>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</si>
  <si>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</si>
  <si>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</si>
  <si>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</si>
  <si>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</si>
  <si>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</si>
  <si>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</si>
  <si>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</si>
  <si>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</si>
  <si>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</si>
  <si>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</si>
  <si>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</si>
  <si>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</si>
  <si>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</si>
  <si>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</si>
  <si>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</si>
  <si>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</si>
  <si>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</si>
  <si>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</si>
  <si>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</si>
  <si>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</si>
  <si>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</si>
  <si>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</si>
  <si>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</si>
  <si>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</si>
  <si>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</si>
  <si>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</si>
  <si>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</si>
  <si>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</si>
  <si>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</si>
  <si>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</si>
  <si>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</si>
  <si>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</si>
  <si>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</si>
  <si>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</si>
  <si>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</si>
  <si>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</si>
  <si>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</si>
  <si>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</si>
  <si>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</si>
  <si>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</si>
  <si>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</si>
  <si>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</si>
  <si>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</si>
  <si>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</si>
  <si>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</si>
  <si>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</si>
  <si>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</si>
  <si>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</si>
  <si>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</si>
  <si>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</si>
  <si>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</si>
  <si>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</si>
  <si>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</si>
  <si>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</si>
  <si>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</si>
  <si>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</si>
  <si>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</si>
  <si>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</si>
  <si>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</si>
  <si>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</si>
  <si>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</si>
  <si>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</si>
  <si>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</si>
  <si>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</si>
  <si>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</si>
  <si>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</si>
  <si>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</si>
  <si>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</si>
  <si>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</si>
  <si>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</si>
  <si>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</si>
  <si>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</si>
  <si>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</si>
  <si>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</si>
  <si>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</si>
  <si>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</si>
  <si>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</si>
  <si>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</si>
  <si>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</si>
  <si>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</si>
  <si>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</si>
  <si>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</si>
  <si>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</si>
  <si>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</si>
  <si>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</si>
  <si>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</si>
  <si>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</si>
  <si>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</si>
  <si>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</si>
  <si>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</si>
  <si>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</si>
  <si>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</si>
  <si>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</si>
  <si>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</si>
  <si>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</si>
  <si>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</si>
  <si>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</si>
  <si>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</si>
  <si>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</si>
  <si>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</si>
  <si>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</si>
  <si>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</si>
  <si>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</si>
  <si>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</si>
  <si>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</si>
  <si>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</si>
  <si>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</si>
  <si>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</si>
  <si>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</si>
  <si>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</si>
  <si>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</si>
  <si>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</si>
  <si>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</si>
  <si>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</si>
  <si>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</si>
  <si>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</si>
  <si>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</si>
  <si>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</si>
  <si>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</si>
  <si>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</si>
  <si>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</si>
  <si>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</si>
  <si>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</si>
  <si>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</si>
  <si>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</si>
  <si>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</si>
  <si>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</si>
  <si>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</si>
  <si>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</si>
  <si>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</si>
  <si>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</si>
  <si>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</si>
  <si>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</si>
  <si>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</si>
  <si>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</si>
  <si>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</si>
  <si>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</si>
  <si>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</si>
  <si>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</si>
  <si>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</si>
  <si>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</si>
  <si>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</si>
  <si>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</si>
  <si>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</si>
  <si>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</si>
  <si>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</si>
  <si>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</si>
  <si>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</si>
  <si>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</si>
  <si>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</si>
  <si>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</si>
  <si>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</si>
  <si>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</si>
  <si>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</si>
  <si>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</si>
  <si>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</si>
  <si>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</si>
  <si>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</si>
  <si>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</si>
  <si>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</si>
  <si>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</si>
  <si>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</si>
  <si>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</si>
  <si>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</si>
  <si>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</si>
  <si>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</si>
  <si>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</si>
  <si>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</si>
  <si>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</si>
  <si>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</si>
  <si>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</si>
  <si>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</si>
  <si>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</si>
  <si>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</si>
  <si>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</si>
  <si>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</si>
  <si>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</si>
  <si>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</si>
  <si>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</si>
  <si>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</si>
  <si>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</si>
  <si>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</si>
  <si>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</si>
  <si>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</si>
  <si>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</si>
  <si>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</si>
  <si>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</si>
  <si>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</si>
  <si>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</si>
  <si>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</si>
  <si>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</si>
  <si>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</si>
  <si>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</si>
  <si>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</si>
  <si>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</si>
  <si>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</si>
  <si>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</si>
  <si>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</si>
  <si>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</si>
  <si>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</si>
  <si>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</si>
  <si>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</si>
  <si>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</si>
  <si>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</si>
  <si>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</si>
  <si>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</si>
  <si>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</si>
  <si>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</si>
  <si>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</si>
  <si>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</si>
  <si>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</si>
  <si>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</si>
  <si>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</si>
  <si>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</si>
  <si>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</si>
  <si>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</si>
  <si>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</si>
  <si>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</si>
  <si>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</si>
  <si>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</si>
  <si>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</si>
  <si>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</si>
  <si>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</si>
  <si>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</si>
  <si>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</si>
  <si>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</si>
  <si>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</si>
  <si>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</si>
  <si>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</si>
  <si>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</si>
  <si>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</si>
  <si>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</si>
  <si>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</si>
  <si>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</si>
  <si>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</si>
  <si>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</si>
  <si>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</si>
  <si>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</si>
  <si>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</si>
  <si>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</si>
  <si>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</si>
  <si>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</si>
  <si>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</si>
  <si>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</si>
  <si>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</si>
  <si>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</si>
  <si>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</si>
  <si>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</si>
  <si>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</si>
  <si>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</si>
  <si>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</si>
  <si>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</si>
  <si>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</si>
  <si>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</si>
  <si>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</si>
  <si>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</si>
  <si>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</si>
  <si>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</si>
  <si>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</si>
  <si>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</si>
  <si>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</si>
  <si>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</si>
  <si>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</si>
  <si>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</si>
  <si>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</si>
  <si>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</si>
  <si>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</si>
  <si>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</si>
  <si>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</si>
  <si>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</si>
  <si>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</si>
  <si>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</si>
  <si>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</si>
  <si>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</si>
  <si>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</si>
  <si>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</si>
  <si>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</si>
  <si>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</si>
  <si>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</si>
  <si>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</si>
  <si>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</si>
  <si>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</si>
  <si>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</si>
  <si>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</si>
  <si>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</si>
  <si>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</si>
  <si>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</si>
  <si>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</si>
  <si>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</si>
  <si>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</si>
  <si>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</si>
  <si>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</si>
  <si>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</si>
  <si>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</si>
  <si>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</si>
  <si>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</si>
  <si>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</si>
  <si>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</si>
  <si>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</si>
  <si>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</si>
  <si>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</si>
  <si>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</si>
  <si>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</si>
  <si>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</si>
  <si>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</si>
  <si>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</si>
  <si>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</si>
  <si>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</si>
  <si>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</si>
  <si>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</si>
  <si>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</si>
  <si>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</si>
  <si>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</si>
  <si>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</si>
  <si>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</si>
  <si>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</si>
  <si>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</si>
  <si>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</si>
  <si>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</si>
  <si>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</si>
  <si>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</si>
  <si>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</si>
  <si>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</si>
  <si>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</si>
  <si>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</si>
  <si>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</si>
  <si>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</si>
  <si>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</si>
  <si>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</si>
  <si>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</si>
  <si>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</si>
  <si>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</si>
  <si>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</si>
  <si>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</si>
  <si>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</si>
  <si>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</si>
  <si>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</si>
  <si>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</si>
  <si>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</si>
  <si>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</si>
  <si>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</si>
  <si>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</si>
  <si>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</si>
  <si>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</si>
  <si>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</si>
  <si>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</si>
  <si>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</si>
  <si>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</si>
  <si>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</si>
  <si>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</si>
  <si>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</si>
  <si>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</si>
  <si>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</si>
  <si>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</si>
  <si>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</si>
  <si>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</si>
  <si>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</si>
  <si>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</si>
  <si>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</si>
  <si>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</si>
  <si>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</si>
  <si>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</si>
  <si>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</si>
  <si>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</si>
  <si>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</si>
  <si>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</si>
  <si>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</si>
  <si>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</si>
  <si>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</si>
  <si>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</si>
  <si>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</si>
  <si>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</si>
  <si>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</si>
  <si>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</si>
  <si>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</si>
  <si>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</si>
  <si>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</si>
  <si>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</si>
  <si>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</si>
  <si>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</si>
  <si>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</si>
  <si>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</si>
  <si>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</si>
  <si>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</si>
  <si>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</si>
  <si>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</si>
  <si>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</si>
  <si>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</si>
  <si>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</si>
  <si>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</si>
  <si>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</si>
  <si>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</si>
  <si>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</si>
  <si>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</si>
  <si>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</si>
  <si>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</si>
  <si>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</si>
  <si>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</si>
  <si>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</si>
  <si>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</si>
  <si>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</si>
  <si>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</si>
  <si>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</si>
  <si>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</si>
  <si>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</si>
  <si>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</si>
  <si>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</si>
  <si>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</si>
  <si>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</si>
  <si>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</si>
  <si>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</si>
  <si>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</si>
  <si>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</si>
  <si>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</si>
  <si>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</si>
  <si>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</si>
  <si>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</si>
  <si>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</si>
  <si>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</si>
  <si>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</si>
  <si>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</si>
  <si>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</si>
  <si>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</si>
  <si>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</si>
  <si>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</si>
  <si>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</si>
  <si>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</si>
  <si>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</si>
  <si>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</si>
  <si>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</si>
  <si>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</si>
  <si>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</si>
  <si>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</si>
  <si>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</si>
  <si>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</si>
  <si>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</si>
  <si>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</si>
  <si>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</si>
  <si>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</si>
  <si>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</si>
  <si>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</si>
  <si>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</si>
  <si>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</si>
  <si>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</si>
  <si>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</si>
  <si>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</si>
  <si>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</si>
  <si>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</si>
  <si>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</si>
  <si>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</si>
  <si>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</si>
  <si>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</si>
  <si>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</si>
  <si>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</si>
  <si>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</si>
  <si>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</si>
  <si>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</si>
  <si>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</si>
  <si>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</si>
  <si>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</si>
  <si>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</si>
  <si>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</si>
  <si>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</si>
  <si>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</si>
  <si>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</si>
  <si>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</si>
  <si>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</si>
  <si>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</si>
  <si>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</si>
  <si>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</si>
  <si>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</si>
  <si>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</si>
  <si>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</si>
  <si>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</si>
  <si>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</si>
  <si>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</si>
  <si>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</si>
  <si>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</si>
  <si>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</si>
  <si>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</si>
  <si>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</si>
  <si>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</si>
  <si>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</si>
  <si>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</si>
  <si>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</si>
  <si>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</si>
  <si>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</si>
  <si>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</si>
  <si>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</si>
  <si>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</si>
  <si>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</si>
  <si>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</si>
  <si>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</si>
  <si>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</si>
  <si>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</si>
  <si>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</si>
  <si>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</si>
  <si>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</si>
  <si>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</si>
  <si>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</si>
  <si>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</si>
  <si>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</si>
  <si>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</si>
  <si>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</si>
  <si>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</si>
  <si>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</si>
  <si>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</si>
  <si>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</si>
  <si>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</si>
  <si>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</si>
  <si>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</si>
  <si>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</si>
  <si>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</si>
  <si>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</si>
  <si>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</si>
  <si>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</si>
  <si>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</si>
  <si>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</si>
  <si>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</si>
  <si>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</si>
  <si>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</si>
  <si>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</si>
  <si>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</si>
  <si>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</si>
  <si>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</si>
  <si>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</si>
  <si>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</si>
  <si>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</si>
  <si>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</si>
  <si>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</si>
  <si>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</si>
  <si>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</si>
  <si>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</si>
  <si>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</si>
  <si>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</si>
  <si>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</si>
  <si>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</si>
  <si>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</si>
  <si>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</si>
  <si>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</si>
  <si>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</si>
  <si>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</si>
  <si>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</si>
  <si>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</si>
  <si>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</si>
  <si>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</si>
  <si>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</si>
  <si>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</si>
  <si>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</si>
  <si>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</si>
  <si>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</si>
  <si>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</si>
  <si>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</si>
  <si>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</si>
  <si>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</si>
  <si>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</si>
  <si>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</si>
  <si>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</si>
  <si>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</si>
  <si>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</si>
  <si>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</si>
  <si>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</si>
  <si>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</si>
  <si>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</si>
  <si>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</si>
  <si>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</si>
  <si>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</si>
  <si>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</si>
  <si>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</si>
  <si>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</si>
  <si>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</si>
  <si>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</si>
  <si>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</si>
  <si>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</si>
  <si>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</si>
  <si>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</si>
  <si>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</si>
  <si>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</si>
  <si>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</si>
  <si>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</si>
  <si>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</si>
  <si>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</si>
  <si>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</si>
  <si>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</si>
  <si>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</si>
  <si>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</si>
  <si>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</si>
  <si>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</si>
  <si>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</si>
  <si>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</si>
  <si>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</si>
  <si>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</si>
  <si>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</si>
  <si>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</si>
  <si>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</si>
  <si>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</si>
  <si>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</si>
  <si>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</si>
  <si>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</si>
  <si>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</si>
  <si>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</si>
  <si>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</si>
  <si>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</si>
  <si>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</si>
  <si>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</si>
  <si>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</si>
  <si>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</si>
  <si>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</si>
  <si>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</si>
  <si>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</si>
  <si>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</si>
  <si>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</si>
  <si>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</si>
  <si>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</si>
  <si>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</si>
  <si>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</si>
  <si>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</si>
  <si>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</si>
  <si>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</si>
  <si>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</si>
  <si>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</si>
  <si>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</si>
  <si>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</si>
  <si>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</si>
  <si>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</si>
  <si>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</si>
  <si>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</si>
  <si>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</si>
  <si>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</si>
  <si>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</si>
  <si>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</si>
  <si>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</si>
  <si>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</si>
  <si>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</si>
  <si>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</si>
  <si>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</si>
  <si>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</si>
  <si>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</si>
  <si>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</si>
  <si>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</si>
  <si>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</si>
  <si>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</si>
  <si>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</si>
  <si>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</si>
  <si>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</si>
  <si>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</si>
  <si>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</si>
  <si>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</si>
  <si>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</si>
  <si>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</si>
  <si>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</si>
  <si>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</si>
  <si>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</si>
  <si>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</si>
  <si>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</si>
  <si>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</si>
  <si>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</si>
  <si>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</si>
  <si>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</si>
  <si>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</si>
  <si>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</si>
  <si>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</si>
  <si>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</si>
  <si>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</si>
  <si>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</si>
  <si>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</si>
  <si>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</si>
  <si>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</si>
  <si>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</si>
  <si>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</si>
  <si>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</si>
  <si>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</si>
  <si>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</si>
  <si>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</si>
  <si>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</si>
  <si>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</si>
  <si>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</si>
  <si>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</si>
  <si>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</si>
  <si>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</si>
  <si>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</si>
  <si>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</si>
  <si>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</si>
  <si>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</si>
  <si>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</si>
  <si>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</si>
  <si>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</si>
  <si>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</si>
  <si>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</si>
  <si>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</si>
  <si>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</si>
  <si>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</si>
  <si>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</si>
  <si>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</si>
  <si>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</si>
  <si>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</si>
  <si>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</si>
  <si>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</si>
  <si>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</si>
  <si>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</si>
  <si>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</si>
  <si>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</si>
  <si>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</si>
  <si>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</si>
  <si>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</si>
  <si>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</si>
  <si>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</si>
  <si>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</si>
  <si>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</si>
  <si>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</si>
  <si>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</si>
  <si>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</si>
  <si>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</si>
  <si>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</si>
  <si>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</si>
  <si>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</si>
  <si>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</si>
  <si>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</si>
  <si>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</si>
  <si>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</si>
  <si>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</si>
  <si>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</si>
  <si>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</si>
  <si>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</si>
  <si>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</si>
  <si>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</si>
  <si>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</si>
  <si>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</si>
  <si>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</si>
  <si>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</si>
  <si>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</si>
  <si>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</si>
  <si>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</si>
  <si>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</si>
  <si>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</si>
  <si>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</si>
  <si>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</si>
  <si>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</si>
  <si>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</si>
  <si>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</si>
  <si>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</si>
  <si>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</si>
  <si>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</si>
  <si>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</si>
  <si>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</si>
  <si>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</si>
  <si>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</si>
  <si>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</si>
  <si>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</si>
  <si>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</si>
  <si>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</si>
  <si>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</si>
  <si>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</si>
  <si>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</si>
  <si>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</si>
  <si>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</si>
  <si>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</si>
  <si>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</si>
  <si>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</si>
  <si>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</si>
  <si>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</si>
  <si>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</si>
  <si>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</si>
  <si>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</si>
  <si>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</si>
  <si>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</si>
  <si>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</si>
  <si>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</si>
  <si>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</si>
  <si>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</si>
  <si>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</si>
  <si>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</si>
  <si>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</si>
  <si>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</si>
  <si>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</si>
  <si>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</si>
  <si>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</si>
  <si>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</si>
  <si>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</si>
  <si>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</si>
  <si>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</si>
  <si>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</si>
  <si>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</si>
  <si>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</si>
  <si>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</si>
  <si>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</si>
  <si>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</si>
  <si>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</si>
  <si>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</si>
  <si>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</si>
  <si>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</si>
  <si>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</si>
  <si>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</si>
  <si>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</si>
  <si>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</si>
  <si>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</si>
  <si>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</si>
  <si>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</si>
  <si>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</si>
  <si>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</si>
  <si>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</si>
  <si>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</si>
  <si>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</si>
  <si>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</si>
  <si>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</si>
  <si>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</si>
  <si>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</si>
  <si>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</si>
  <si>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</si>
  <si>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</si>
  <si>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</si>
  <si>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</si>
  <si>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</si>
  <si>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</si>
  <si>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</si>
  <si>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</si>
  <si>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</si>
  <si>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</si>
  <si>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</si>
  <si>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</si>
  <si>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</si>
  <si>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</si>
  <si>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</si>
  <si>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</si>
  <si>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</si>
  <si>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</si>
  <si>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</si>
  <si>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</si>
  <si>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</si>
  <si>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</si>
  <si>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</si>
  <si>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</si>
  <si>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</si>
  <si>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</si>
  <si>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</si>
  <si>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</si>
  <si>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</si>
  <si>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</si>
  <si>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</si>
  <si>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</si>
  <si>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</si>
  <si>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</si>
  <si>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</si>
  <si>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</si>
  <si>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</si>
  <si>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</si>
  <si>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</si>
  <si>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</si>
  <si>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</si>
  <si>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</si>
  <si>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</si>
  <si>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</si>
  <si>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</si>
  <si>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</si>
  <si>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</si>
  <si>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</si>
  <si>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</si>
  <si>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</si>
  <si>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</si>
  <si>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</si>
  <si>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</si>
  <si>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</si>
  <si>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</si>
  <si>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</si>
  <si>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</si>
  <si>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</si>
  <si>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</si>
  <si>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</si>
  <si>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</si>
  <si>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</si>
  <si>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</si>
  <si>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</si>
  <si>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</si>
  <si>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</si>
  <si>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</si>
  <si>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</si>
  <si>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</si>
  <si>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</si>
  <si>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</si>
  <si>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</si>
  <si>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</si>
  <si>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</si>
  <si>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</si>
  <si>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</si>
  <si>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</si>
  <si>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</si>
  <si>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</si>
  <si>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</si>
  <si>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</si>
  <si>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</si>
  <si>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</si>
  <si>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</si>
  <si>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</si>
  <si>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</si>
  <si>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</si>
  <si>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</si>
  <si>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</si>
  <si>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</si>
  <si>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</si>
  <si>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</si>
  <si>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</si>
  <si>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</si>
  <si>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</si>
  <si>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</si>
  <si>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</si>
  <si>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</si>
  <si>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</si>
  <si>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</si>
  <si>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</si>
  <si>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</si>
  <si>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</si>
  <si>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</si>
  <si>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</si>
  <si>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</si>
  <si>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</si>
  <si>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</si>
  <si>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</si>
  <si>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</si>
  <si>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</si>
  <si>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</si>
  <si>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</si>
  <si>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</si>
  <si>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</si>
  <si>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</si>
  <si>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</si>
  <si>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</si>
  <si>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</si>
  <si>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</si>
  <si>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</si>
  <si>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</si>
  <si>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</si>
  <si>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</si>
  <si>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</si>
  <si>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</si>
  <si>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</si>
  <si>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</si>
  <si>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</si>
  <si>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</si>
  <si>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</si>
  <si>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</si>
  <si>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</si>
  <si>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</si>
  <si>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</si>
  <si>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</si>
  <si>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</si>
  <si>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</si>
  <si>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</si>
  <si>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</si>
  <si>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</si>
  <si>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</si>
  <si>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</si>
  <si>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</si>
  <si>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</si>
  <si>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</si>
  <si>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</si>
  <si>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</si>
  <si>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</si>
  <si>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</si>
  <si>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</si>
  <si>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</si>
  <si>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</si>
  <si>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</si>
  <si>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</si>
  <si>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</si>
  <si>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</si>
  <si>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</si>
  <si>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</si>
  <si>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</si>
  <si>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</si>
  <si>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</si>
  <si>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</si>
  <si>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</si>
  <si>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</si>
  <si>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</si>
  <si>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</si>
  <si>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</si>
  <si>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</si>
  <si>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</si>
  <si>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</si>
  <si>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</si>
  <si>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</si>
  <si>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</si>
  <si>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</si>
  <si>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</si>
  <si>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</si>
  <si>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</si>
  <si>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</si>
  <si>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</si>
  <si>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</si>
  <si>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</si>
  <si>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</si>
  <si>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</si>
  <si>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</si>
  <si>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</si>
  <si>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</si>
  <si>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</si>
  <si>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</si>
  <si>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</si>
  <si>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</si>
  <si>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</si>
  <si>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</si>
  <si>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</si>
  <si>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</si>
  <si>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</si>
  <si>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</si>
  <si>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</si>
  <si>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</si>
  <si>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</si>
  <si>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</si>
  <si>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</si>
  <si>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</si>
  <si>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</si>
  <si>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</si>
  <si>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</si>
  <si>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</si>
  <si>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</si>
  <si>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</si>
  <si>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</si>
  <si>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</si>
  <si>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</si>
  <si>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</si>
  <si>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</si>
  <si>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</si>
  <si>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</si>
  <si>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</si>
  <si>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</si>
  <si>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</si>
  <si>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</si>
  <si>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</si>
  <si>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</si>
  <si>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</si>
  <si>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</si>
  <si>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</si>
  <si>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</si>
  <si>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</si>
  <si>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</si>
  <si>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</si>
  <si>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</si>
  <si>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</si>
  <si>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</si>
  <si>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</si>
  <si>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</si>
  <si>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</si>
  <si>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</si>
  <si>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</si>
  <si>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</si>
  <si>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</si>
  <si>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</si>
  <si>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</si>
  <si>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</si>
  <si>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</si>
  <si>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</si>
  <si>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</si>
  <si>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</si>
  <si>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</si>
  <si>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</si>
  <si>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</si>
  <si>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</si>
  <si>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</si>
  <si>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</si>
  <si>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</si>
  <si>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</si>
  <si>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</si>
  <si>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</si>
  <si>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</si>
  <si>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</si>
  <si>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</si>
  <si>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</si>
  <si>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</si>
  <si>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</si>
  <si>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</si>
  <si>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</si>
  <si>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</si>
  <si>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</si>
  <si>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</si>
  <si>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</si>
  <si>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</si>
  <si>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</si>
  <si>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</si>
  <si>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</si>
  <si>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</si>
  <si>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</si>
  <si>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</si>
  <si>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</si>
  <si>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</si>
  <si>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</si>
  <si>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</si>
  <si>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</si>
  <si>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</si>
  <si>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</si>
  <si>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</si>
  <si>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</si>
  <si>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</si>
  <si>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</si>
  <si>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</si>
  <si>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</si>
  <si>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</si>
  <si>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</si>
  <si>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</si>
  <si>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</si>
  <si>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</si>
  <si>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</si>
  <si>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</si>
  <si>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</si>
  <si>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</si>
  <si>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</si>
  <si>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</si>
  <si>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</si>
  <si>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</si>
  <si>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</si>
  <si>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</si>
  <si>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</si>
  <si>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</si>
  <si>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</si>
  <si>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</si>
  <si>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</si>
  <si>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</si>
  <si>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</si>
  <si>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</si>
  <si>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</si>
  <si>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</si>
  <si>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</si>
  <si>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</si>
  <si>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</si>
  <si>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</si>
  <si>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</si>
  <si>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</si>
  <si>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</si>
  <si>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</si>
  <si>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</si>
  <si>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</si>
  <si>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</si>
  <si>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</si>
  <si>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</si>
  <si>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</si>
  <si>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</si>
  <si>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</si>
  <si>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</si>
  <si>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</si>
  <si>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</si>
  <si>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</si>
  <si>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</si>
  <si>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</si>
  <si>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</si>
  <si>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</si>
  <si>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</si>
  <si>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</si>
  <si>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</si>
  <si>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</si>
  <si>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</si>
  <si>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</si>
  <si>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</si>
  <si>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</si>
  <si>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</si>
  <si>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</si>
  <si>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</si>
  <si>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</si>
  <si>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</si>
  <si>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</si>
  <si>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</si>
  <si>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</si>
  <si>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</si>
  <si>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</si>
  <si>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</si>
  <si>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</si>
  <si>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</si>
  <si>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</si>
  <si>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</si>
  <si>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</si>
  <si>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</si>
  <si>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</si>
  <si>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</si>
  <si>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</si>
  <si>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</si>
  <si>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</si>
  <si>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</si>
  <si>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</si>
  <si>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</si>
  <si>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</si>
  <si>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</si>
  <si>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</si>
  <si>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</si>
  <si>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</si>
  <si>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</si>
  <si>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</si>
  <si>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</si>
  <si>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</si>
  <si>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</si>
  <si>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</si>
  <si>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</si>
  <si>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</si>
  <si>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</si>
  <si>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</si>
  <si>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</si>
  <si>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</si>
  <si>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</si>
  <si>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</si>
  <si>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</si>
  <si>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</si>
  <si>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</si>
  <si>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</si>
  <si>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</si>
  <si>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</si>
  <si>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</si>
  <si>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</si>
  <si>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</si>
  <si>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</si>
  <si>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</si>
  <si>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</si>
  <si>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</si>
  <si>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</si>
  <si>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</si>
  <si>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</si>
  <si>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</si>
  <si>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</si>
  <si>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</si>
  <si>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</si>
  <si>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</si>
  <si>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</si>
  <si>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</si>
  <si>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</si>
  <si>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</si>
  <si>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</si>
  <si>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</si>
  <si>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</si>
  <si>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</si>
  <si>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</si>
  <si>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</si>
  <si>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</si>
  <si>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</si>
  <si>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</si>
  <si>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</si>
  <si>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</si>
  <si>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</si>
  <si>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</si>
  <si>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</si>
  <si>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</si>
  <si>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</si>
  <si>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</si>
  <si>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</si>
  <si>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</si>
  <si>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</si>
  <si>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</si>
  <si>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</si>
  <si>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</si>
  <si>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</si>
  <si>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</si>
  <si>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</si>
  <si>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</si>
  <si>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</si>
  <si>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</si>
  <si>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</si>
  <si>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</si>
  <si>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</si>
  <si>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</si>
  <si>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</si>
  <si>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</si>
  <si>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</si>
  <si>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</si>
  <si>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</si>
  <si>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</si>
  <si>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</si>
  <si>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</si>
  <si>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</si>
  <si>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</si>
  <si>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</si>
  <si>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</si>
  <si>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</si>
  <si>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</si>
  <si>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</si>
  <si>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</si>
  <si>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</si>
  <si>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</si>
  <si>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</si>
  <si>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</si>
  <si>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</si>
  <si>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</si>
  <si>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</si>
  <si>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</si>
  <si>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</si>
  <si>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</si>
  <si>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</si>
  <si>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</si>
  <si>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</si>
  <si>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</si>
  <si>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</si>
  <si>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</si>
  <si>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</si>
  <si>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</si>
  <si>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</si>
  <si>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</si>
  <si>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</si>
  <si>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</si>
  <si>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</si>
  <si>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</si>
  <si>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</si>
  <si>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</si>
  <si>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</si>
  <si>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</si>
  <si>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</si>
  <si>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</si>
  <si>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</si>
  <si>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</si>
  <si>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</si>
  <si>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</si>
  <si>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</si>
  <si>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</si>
  <si>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</si>
  <si>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</si>
  <si>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</si>
  <si>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</si>
  <si>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</si>
  <si>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</si>
  <si>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</si>
  <si>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</si>
  <si>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</si>
  <si>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</si>
  <si>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</si>
  <si>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</si>
  <si>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</si>
  <si>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</si>
  <si>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</si>
  <si>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</si>
  <si>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</si>
  <si>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</si>
  <si>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</si>
  <si>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</si>
  <si>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</si>
  <si>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</si>
  <si>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</si>
  <si>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</si>
  <si>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</si>
  <si>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</si>
  <si>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</si>
  <si>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</si>
  <si>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</si>
  <si>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</si>
  <si>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</si>
  <si>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</si>
  <si>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</si>
  <si>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</si>
  <si>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</si>
  <si>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</si>
  <si>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</si>
  <si>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</si>
  <si>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</si>
  <si>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</si>
  <si>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</si>
  <si>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</si>
  <si>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</si>
  <si>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</si>
  <si>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</si>
  <si>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</si>
  <si>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</si>
  <si>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</si>
  <si>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</si>
  <si>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</si>
  <si>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</si>
  <si>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</si>
  <si>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</si>
  <si>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</si>
  <si>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</si>
  <si>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</si>
  <si>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</si>
  <si>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</si>
  <si>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</si>
  <si>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</si>
  <si>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</si>
  <si>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</si>
  <si>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</si>
  <si>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</si>
  <si>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</si>
  <si>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</si>
  <si>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</si>
  <si>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</si>
  <si>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</si>
  <si>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</si>
  <si>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</si>
  <si>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</si>
  <si>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</si>
  <si>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</si>
  <si>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</si>
  <si>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</si>
  <si>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</si>
  <si>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</si>
  <si>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</si>
  <si>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</si>
  <si>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</si>
  <si>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</si>
  <si>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</si>
  <si>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</si>
  <si>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</si>
  <si>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</si>
  <si>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</si>
  <si>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</si>
  <si>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</si>
  <si>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</si>
  <si>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</si>
  <si>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</si>
  <si>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</si>
  <si>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</si>
  <si>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</si>
  <si>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</si>
  <si>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</si>
  <si>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</si>
  <si>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</si>
  <si>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</si>
  <si>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</si>
  <si>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</si>
  <si>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</si>
  <si>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</si>
  <si>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</si>
  <si>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</si>
  <si>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</si>
  <si>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</si>
  <si>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</si>
  <si>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</si>
  <si>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</si>
  <si>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</si>
  <si>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</si>
  <si>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</si>
  <si>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</si>
  <si>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</si>
  <si>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</si>
  <si>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</si>
  <si>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</si>
  <si>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</si>
  <si>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</si>
  <si>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</si>
  <si>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</si>
  <si>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</si>
  <si>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</si>
  <si>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</si>
  <si>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</si>
  <si>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</si>
  <si>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</si>
  <si>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</si>
  <si>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</si>
  <si>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</si>
  <si>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</si>
  <si>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</si>
  <si>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</si>
  <si>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</si>
  <si>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</si>
  <si>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</si>
  <si>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</si>
  <si>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</si>
  <si>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</si>
  <si>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</si>
  <si>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</si>
  <si>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</si>
  <si>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</si>
  <si>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</si>
  <si>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</si>
  <si>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</si>
  <si>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</si>
  <si>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</si>
  <si>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</si>
  <si>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</si>
  <si>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</si>
  <si>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</si>
  <si>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</si>
  <si>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</si>
  <si>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</si>
  <si>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</si>
  <si>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</si>
  <si>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</si>
  <si>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</si>
  <si>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</si>
  <si>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</si>
  <si>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</si>
  <si>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</si>
  <si>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</si>
  <si>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</si>
  <si>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</si>
  <si>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</si>
  <si>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</si>
  <si>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</si>
  <si>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</si>
  <si>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</si>
  <si>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</si>
  <si>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</si>
  <si>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</si>
  <si>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</si>
  <si>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</si>
  <si>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</si>
  <si>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</si>
  <si>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</si>
  <si>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</si>
  <si>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</si>
  <si>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</si>
  <si>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</si>
  <si>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</si>
  <si>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</si>
  <si>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</si>
  <si>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</si>
  <si>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</si>
  <si>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</si>
  <si>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</si>
  <si>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</si>
  <si>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</si>
  <si>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</si>
  <si>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</si>
  <si>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</si>
  <si>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</si>
  <si>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</si>
  <si>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</si>
  <si>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</si>
  <si>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</si>
  <si>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</si>
  <si>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</si>
  <si>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</si>
  <si>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</si>
  <si>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</si>
  <si>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</si>
  <si>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</si>
  <si>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</si>
  <si>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</si>
  <si>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</si>
  <si>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</si>
  <si>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</si>
  <si>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</si>
  <si>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</si>
  <si>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</si>
  <si>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</si>
  <si>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</si>
  <si>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</si>
  <si>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</si>
  <si>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</si>
  <si>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</si>
  <si>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</si>
  <si>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</si>
  <si>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</si>
  <si>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</si>
  <si>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</si>
  <si>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</si>
  <si>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</si>
  <si>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</si>
  <si>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</si>
  <si>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</si>
  <si>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</si>
  <si>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</si>
  <si>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</si>
  <si>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</si>
  <si>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</si>
  <si>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</si>
  <si>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</si>
  <si>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</si>
  <si>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</si>
  <si>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</si>
  <si>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</si>
  <si>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</si>
  <si>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</si>
  <si>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</si>
  <si>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</si>
  <si>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</si>
  <si>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</si>
  <si>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</si>
  <si>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</si>
  <si>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</si>
  <si>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</si>
  <si>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</si>
  <si>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</si>
  <si>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</si>
  <si>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</si>
  <si>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</si>
  <si>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</si>
  <si>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</si>
  <si>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</si>
  <si>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</si>
  <si>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</si>
  <si>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</si>
  <si>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</si>
  <si>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</si>
  <si>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</si>
  <si>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</si>
  <si>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</si>
  <si>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</si>
  <si>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</si>
  <si>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</si>
  <si>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</si>
  <si>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</si>
  <si>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</si>
  <si>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</si>
  <si>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</si>
  <si>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</si>
  <si>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</si>
  <si>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</si>
  <si>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</si>
  <si>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</si>
  <si>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</si>
  <si>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</si>
  <si>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</si>
  <si>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</si>
  <si>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</si>
  <si>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</si>
  <si>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</si>
  <si>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</si>
  <si>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</si>
  <si>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</si>
  <si>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</si>
  <si>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</si>
  <si>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</si>
  <si>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</si>
  <si>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</si>
  <si>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</si>
  <si>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</si>
  <si>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</si>
  <si>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</si>
  <si>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</si>
  <si>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</si>
  <si>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</si>
  <si>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</si>
  <si>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</si>
  <si>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</si>
  <si>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</si>
  <si>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</si>
  <si>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</si>
  <si>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</si>
  <si>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</si>
  <si>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</si>
  <si>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</si>
  <si>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</si>
  <si>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</si>
  <si>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</si>
  <si>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</si>
  <si>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</si>
  <si>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</si>
  <si>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</si>
  <si>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</si>
  <si>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</si>
  <si>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</si>
  <si>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</si>
  <si>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</si>
  <si>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</si>
  <si>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</si>
  <si>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</si>
  <si>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</si>
  <si>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</si>
  <si>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</si>
  <si>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</si>
  <si>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</si>
  <si>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</si>
  <si>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</si>
  <si>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</si>
  <si>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</si>
  <si>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</si>
  <si>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</si>
  <si>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</si>
  <si>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</si>
  <si>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</si>
  <si>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</si>
  <si>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</si>
  <si>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</si>
  <si>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</si>
  <si>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</si>
  <si>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</si>
  <si>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</si>
  <si>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</si>
  <si>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</si>
  <si>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</si>
  <si>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</si>
  <si>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</si>
  <si>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</si>
  <si>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</si>
  <si>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</si>
  <si>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</si>
  <si>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</si>
  <si>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</si>
  <si>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</si>
  <si>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</si>
  <si>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</si>
  <si>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</si>
  <si>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</si>
  <si>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</si>
  <si>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</si>
  <si>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</si>
  <si>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</si>
  <si>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</si>
  <si>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</si>
  <si>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</si>
  <si>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</si>
  <si>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</si>
  <si>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</si>
  <si>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</si>
  <si>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</si>
  <si>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</si>
  <si>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</si>
  <si>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</si>
  <si>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</si>
  <si>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</si>
  <si>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</si>
  <si>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</si>
  <si>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</si>
  <si>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</si>
  <si>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</si>
  <si>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</si>
  <si>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</si>
  <si>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</si>
  <si>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</si>
  <si>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</si>
  <si>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</si>
  <si>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</si>
  <si>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</si>
  <si>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</si>
  <si>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</si>
  <si>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</si>
  <si>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</si>
  <si>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</si>
  <si>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</si>
  <si>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</si>
  <si>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</si>
  <si>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</si>
  <si>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</si>
  <si>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</si>
  <si>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</si>
  <si>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</si>
  <si>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</si>
  <si>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</si>
  <si>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</si>
  <si>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</si>
  <si>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</si>
  <si>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</si>
  <si>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</si>
  <si>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</si>
  <si>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</si>
  <si>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</si>
  <si>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</si>
  <si>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</si>
  <si>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</si>
  <si>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</si>
  <si>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</si>
  <si>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</si>
  <si>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</si>
  <si>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</si>
  <si>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</si>
  <si>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</si>
  <si>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</si>
  <si>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</si>
  <si>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</si>
  <si>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</si>
  <si>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</si>
  <si>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</si>
  <si>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</si>
  <si>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</si>
  <si>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</si>
  <si>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</si>
  <si>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</si>
  <si>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</si>
  <si>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</si>
  <si>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</si>
  <si>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</si>
  <si>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</si>
  <si>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</si>
  <si>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</si>
  <si>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</si>
  <si>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</si>
  <si>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</si>
  <si>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</si>
  <si>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</si>
  <si>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</si>
  <si>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</si>
  <si>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</si>
  <si>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</si>
  <si>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</si>
  <si>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</si>
  <si>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</si>
  <si>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</si>
  <si>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</si>
  <si>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</si>
  <si>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</si>
  <si>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</si>
  <si>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</si>
  <si>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</si>
  <si>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</si>
  <si>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</si>
  <si>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</si>
  <si>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</si>
  <si>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</si>
  <si>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</si>
  <si>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</si>
  <si>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</si>
  <si>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</si>
  <si>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</si>
  <si>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</si>
  <si>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</si>
  <si>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</si>
  <si>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</si>
  <si>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</si>
  <si>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</si>
  <si>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</si>
  <si>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</si>
  <si>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</si>
  <si>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</si>
  <si>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</si>
  <si>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</si>
  <si>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</si>
  <si>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</si>
  <si>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</si>
  <si>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</si>
  <si>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</si>
  <si>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</si>
  <si>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</si>
  <si>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</si>
  <si>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</si>
  <si>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</si>
  <si>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</si>
  <si>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</si>
  <si>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</si>
  <si>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</si>
  <si>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</si>
  <si>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</si>
  <si>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</si>
  <si>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</si>
  <si>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</si>
  <si>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</si>
  <si>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</si>
  <si>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</si>
  <si>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</si>
  <si>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</si>
  <si>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</si>
  <si>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</si>
  <si>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</si>
  <si>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</si>
  <si>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</si>
  <si>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</si>
  <si>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</si>
  <si>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</si>
  <si>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</si>
  <si>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</si>
  <si>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</si>
  <si>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</si>
  <si>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</si>
  <si>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</si>
  <si>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</si>
  <si>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</si>
  <si>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</si>
  <si>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</si>
  <si>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</si>
  <si>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</si>
  <si>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</si>
  <si>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</si>
  <si>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</si>
  <si>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</si>
  <si>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</si>
  <si>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</si>
  <si>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</si>
  <si>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</si>
  <si>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</si>
  <si>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</si>
  <si>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</si>
  <si>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</si>
  <si>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</si>
  <si>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</si>
  <si>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</si>
  <si>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</si>
  <si>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</si>
  <si>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</si>
  <si>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</si>
  <si>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</si>
  <si>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</si>
  <si>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</si>
  <si>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</si>
  <si>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</si>
  <si>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</si>
  <si>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</si>
  <si>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</si>
  <si>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</si>
  <si>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</si>
  <si>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</si>
  <si>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</si>
  <si>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</si>
  <si>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</si>
  <si>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</si>
  <si>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</si>
  <si>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</si>
  <si>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</si>
  <si>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</si>
  <si>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</si>
  <si>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</si>
  <si>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</si>
  <si>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</si>
  <si>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</si>
  <si>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</si>
  <si>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</si>
  <si>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</si>
  <si>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</si>
  <si>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</si>
  <si>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</si>
  <si>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</si>
  <si>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</si>
  <si>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</si>
  <si>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</si>
  <si>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</si>
  <si>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</si>
  <si>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</si>
  <si>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</si>
  <si>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</si>
  <si>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</si>
  <si>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</si>
  <si>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</si>
  <si>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</si>
  <si>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</si>
  <si>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</si>
  <si>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</si>
  <si>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</si>
  <si>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</si>
  <si>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</si>
  <si>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</si>
  <si>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</si>
  <si>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</si>
  <si>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</si>
  <si>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</si>
  <si>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</si>
  <si>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</si>
  <si>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</si>
  <si>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</si>
  <si>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</si>
  <si>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</si>
  <si>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</si>
  <si>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</si>
  <si>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</si>
  <si>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</si>
  <si>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</si>
  <si>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</si>
  <si>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</si>
  <si>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</si>
  <si>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</si>
  <si>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</si>
  <si>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</si>
  <si>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</si>
  <si>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</si>
  <si>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</si>
  <si>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</si>
  <si>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</si>
  <si>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</si>
  <si>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</si>
  <si>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</si>
  <si>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</si>
  <si>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</si>
  <si>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</si>
  <si>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</si>
  <si>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</si>
  <si>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</si>
  <si>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</si>
  <si>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</si>
  <si>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</si>
  <si>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</si>
  <si>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</si>
  <si>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</si>
  <si>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</si>
  <si>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</si>
  <si>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</si>
  <si>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</si>
  <si>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</si>
  <si>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</si>
  <si>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</si>
  <si>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</si>
  <si>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</si>
  <si>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</si>
  <si>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</si>
  <si>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</si>
  <si>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</si>
  <si>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</si>
  <si>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</si>
  <si>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</si>
  <si>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</si>
  <si>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</si>
  <si>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</si>
  <si>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</si>
  <si>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</si>
  <si>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</si>
  <si>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</si>
  <si>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</si>
  <si>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</si>
  <si>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</si>
  <si>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</si>
  <si>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</si>
  <si>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</si>
  <si>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</si>
  <si>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</si>
  <si>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</si>
  <si>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</si>
  <si>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</si>
  <si>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</si>
  <si>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</si>
  <si>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</si>
  <si>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</si>
  <si>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</si>
  <si>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</si>
  <si>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</si>
  <si>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</si>
  <si>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</si>
  <si>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</si>
  <si>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</si>
  <si>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</si>
  <si>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</si>
  <si>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</si>
  <si>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</si>
  <si>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</si>
  <si>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</si>
  <si>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</si>
  <si>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</si>
  <si>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</si>
  <si>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</si>
  <si>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</si>
  <si>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</si>
  <si>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</si>
  <si>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</si>
  <si>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</si>
  <si>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</si>
  <si>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</si>
  <si>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</si>
  <si>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</si>
  <si>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</si>
  <si>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</si>
  <si>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</si>
  <si>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</si>
  <si>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</si>
  <si>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</si>
  <si>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</si>
  <si>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</si>
  <si>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</si>
  <si>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</si>
  <si>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</si>
  <si>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</si>
  <si>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</si>
  <si>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</si>
  <si>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</si>
  <si>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</si>
  <si>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</si>
  <si>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</si>
  <si>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</si>
  <si>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</si>
  <si>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</si>
  <si>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</si>
  <si>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</si>
  <si>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</si>
  <si>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</si>
  <si>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</si>
  <si>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</si>
  <si>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</si>
  <si>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</si>
  <si>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</si>
  <si>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</si>
  <si>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</si>
  <si>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</si>
  <si>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</si>
  <si>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</si>
  <si>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</si>
  <si>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</si>
  <si>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</si>
  <si>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</si>
  <si>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</si>
  <si>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</si>
  <si>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</si>
  <si>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</si>
  <si>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</si>
  <si>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</si>
  <si>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</si>
  <si>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</si>
  <si>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</si>
  <si>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</si>
  <si>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</si>
  <si>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</si>
  <si>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</si>
  <si>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</si>
  <si>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</si>
  <si>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</si>
  <si>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</si>
  <si>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</si>
  <si>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</si>
  <si>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</si>
  <si>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</si>
  <si>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</si>
  <si>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</si>
  <si>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</si>
  <si>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</si>
  <si>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</si>
  <si>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</si>
  <si>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</si>
  <si>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</si>
  <si>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</si>
  <si>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</si>
  <si>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</si>
  <si>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</si>
  <si>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</si>
  <si>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</si>
  <si>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</si>
  <si>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</si>
  <si>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</si>
  <si>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</si>
  <si>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</si>
  <si>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</si>
  <si>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</si>
  <si>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</si>
  <si>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</si>
  <si>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</si>
  <si>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</si>
  <si>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</si>
  <si>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</si>
  <si>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</si>
  <si>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</si>
  <si>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</si>
  <si>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</si>
  <si>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</si>
  <si>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</si>
  <si>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</si>
  <si>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</si>
  <si>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</si>
  <si>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</si>
  <si>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</si>
  <si>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</si>
  <si>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</si>
  <si>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</si>
  <si>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</si>
  <si>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</si>
  <si>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</si>
  <si>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</si>
  <si>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</si>
  <si>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</si>
  <si>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</si>
  <si>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</si>
  <si>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</si>
  <si>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</si>
  <si>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</si>
  <si>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</si>
  <si>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</si>
  <si>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</si>
  <si>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</si>
  <si>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</si>
  <si>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</si>
  <si>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</si>
  <si>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</si>
  <si>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</si>
  <si>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</si>
  <si>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</si>
  <si>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</si>
  <si>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</si>
  <si>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</si>
  <si>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</si>
  <si>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</si>
  <si>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</si>
  <si>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</si>
  <si>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</si>
  <si>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</si>
  <si>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</si>
  <si>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</si>
  <si>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</si>
  <si>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</si>
  <si>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</si>
  <si>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</si>
  <si>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</si>
  <si>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</si>
  <si>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</si>
  <si>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</si>
  <si>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</si>
  <si>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</si>
  <si>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</si>
  <si>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</si>
  <si>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</si>
  <si>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</si>
  <si>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</si>
  <si>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</si>
  <si>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</si>
  <si>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</si>
  <si>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</si>
  <si>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</si>
  <si>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</si>
  <si>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</si>
  <si>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</si>
  <si>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</si>
  <si>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</si>
  <si>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</si>
  <si>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</si>
  <si>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</si>
  <si>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</si>
  <si>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</si>
  <si>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</si>
  <si>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</si>
  <si>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</si>
  <si>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</si>
  <si>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</si>
  <si>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</si>
  <si>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</si>
  <si>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</si>
  <si>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</si>
  <si>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</si>
  <si>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</si>
  <si>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</si>
  <si>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</si>
  <si>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</si>
  <si>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</si>
  <si>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</si>
  <si>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</si>
  <si>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</si>
  <si>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</si>
  <si>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</si>
  <si>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</si>
  <si>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</si>
  <si>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</si>
  <si>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</si>
  <si>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</si>
  <si>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</si>
  <si>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</si>
  <si>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</si>
  <si>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</si>
  <si>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</si>
  <si>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</si>
  <si>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</si>
  <si>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</si>
  <si>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</si>
  <si>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</si>
  <si>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</si>
  <si>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</si>
  <si>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</si>
  <si>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</si>
  <si>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</si>
  <si>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</si>
  <si>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</si>
  <si>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</si>
  <si>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</si>
  <si>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</si>
  <si>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</si>
  <si>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</si>
  <si>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</si>
  <si>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</si>
  <si>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</si>
  <si>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</si>
  <si>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</si>
  <si>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</si>
  <si>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</si>
  <si>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</si>
  <si>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</si>
  <si>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</si>
  <si>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</si>
  <si>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</si>
  <si>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</si>
  <si>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</si>
  <si>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</si>
  <si>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</si>
  <si>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</si>
  <si>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</si>
  <si>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</si>
  <si>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</si>
  <si>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</si>
  <si>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</si>
  <si>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</si>
  <si>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</si>
  <si>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</si>
  <si>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</si>
  <si>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</si>
  <si>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</si>
  <si>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</si>
  <si>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</si>
  <si>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</si>
  <si>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</si>
  <si>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</si>
  <si>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</si>
  <si>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</si>
  <si>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</si>
  <si>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</si>
  <si>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</si>
  <si>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</si>
  <si>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</si>
  <si>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</si>
  <si>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</si>
  <si>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</si>
  <si>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</si>
  <si>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</si>
  <si>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</si>
  <si>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</si>
  <si>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</si>
  <si>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</si>
  <si>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</si>
  <si>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</si>
  <si>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</si>
  <si>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</si>
  <si>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</si>
  <si>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</si>
  <si>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</si>
  <si>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</si>
  <si>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</si>
  <si>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</si>
  <si>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</si>
  <si>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</si>
  <si>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</si>
  <si>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</si>
  <si>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</si>
  <si>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</si>
  <si>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</si>
  <si>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</si>
  <si>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</si>
  <si>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</si>
  <si>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</si>
  <si>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</si>
  <si>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</si>
  <si>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</si>
  <si>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</si>
  <si>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</si>
  <si>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</si>
  <si>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</si>
  <si>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</si>
  <si>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</si>
  <si>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</si>
  <si>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</si>
  <si>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</si>
  <si>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</si>
  <si>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</si>
  <si>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</si>
  <si>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</si>
  <si>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</si>
  <si>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</si>
  <si>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</si>
  <si>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</si>
  <si>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</si>
  <si>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</si>
  <si>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</si>
  <si>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</si>
  <si>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</si>
  <si>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</si>
  <si>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</si>
  <si>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</si>
  <si>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</si>
  <si>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</si>
  <si>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</si>
  <si>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</si>
  <si>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</si>
  <si>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</si>
  <si>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</si>
  <si>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</si>
  <si>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</si>
  <si>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</si>
  <si>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</si>
  <si>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</si>
  <si>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</si>
  <si>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</si>
  <si>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</si>
  <si>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</si>
  <si>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</si>
  <si>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</si>
  <si>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</si>
  <si>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</si>
  <si>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</si>
  <si>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</si>
  <si>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</si>
  <si>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</si>
  <si>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</si>
  <si>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</si>
  <si>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</si>
  <si>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</si>
  <si>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</si>
  <si>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</si>
  <si>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</si>
  <si>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</si>
  <si>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</si>
  <si>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</si>
  <si>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</si>
  <si>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</si>
  <si>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</si>
  <si>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</si>
  <si>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</si>
  <si>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</si>
  <si>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</si>
  <si>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</si>
  <si>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</si>
  <si>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</si>
  <si>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</si>
  <si>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</si>
  <si>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</si>
  <si>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</si>
  <si>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</si>
  <si>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</si>
  <si>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</si>
  <si>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</si>
  <si>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</si>
  <si>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</si>
  <si>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</si>
  <si>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</si>
  <si>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</si>
  <si>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</si>
  <si>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</si>
  <si>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</si>
  <si>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</si>
  <si>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</si>
  <si>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</si>
  <si>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</si>
  <si>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</si>
  <si>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</si>
  <si>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</si>
  <si>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</si>
  <si>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</si>
  <si>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</si>
  <si>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</si>
  <si>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</si>
  <si>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</si>
  <si>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</si>
  <si>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</si>
  <si>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</si>
  <si>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</si>
  <si>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</si>
  <si>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</si>
  <si>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</si>
  <si>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</si>
  <si>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</si>
  <si>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</si>
  <si>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</si>
  <si>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</si>
  <si>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</si>
  <si>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</si>
  <si>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</si>
  <si>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</si>
  <si>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</si>
  <si>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</si>
  <si>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</si>
  <si>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</si>
  <si>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</si>
  <si>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</si>
  <si>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</si>
  <si>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</si>
  <si>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</si>
  <si>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</si>
  <si>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</si>
  <si>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</si>
  <si>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</si>
  <si>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</si>
  <si>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</si>
  <si>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</si>
  <si>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</si>
  <si>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</si>
  <si>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</si>
  <si>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</si>
  <si>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</si>
  <si>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</si>
  <si>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</si>
  <si>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</si>
  <si>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</si>
  <si>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</si>
  <si>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</si>
  <si>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</si>
  <si>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</si>
  <si>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</si>
  <si>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</si>
  <si>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</si>
  <si>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</si>
  <si>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</si>
  <si>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</si>
  <si>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</si>
  <si>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</si>
  <si>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</si>
  <si>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</si>
  <si>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</si>
  <si>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</si>
  <si>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</si>
  <si>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</si>
  <si>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</si>
  <si>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</si>
  <si>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</si>
  <si>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</si>
  <si>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</si>
  <si>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</si>
  <si>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</si>
  <si>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</si>
  <si>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</si>
  <si>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</si>
  <si>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</si>
  <si>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</si>
  <si>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</si>
  <si>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</si>
  <si>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</si>
  <si>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</si>
  <si>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</si>
  <si>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</si>
  <si>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</si>
  <si>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</si>
  <si>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</si>
  <si>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</si>
  <si>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</si>
  <si>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</si>
  <si>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</si>
  <si>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</si>
  <si>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</si>
  <si>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</si>
  <si>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</si>
  <si>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</si>
  <si>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</si>
  <si>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</si>
  <si>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</si>
  <si>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</si>
  <si>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</si>
  <si>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</si>
  <si>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</si>
  <si>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</si>
  <si>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</si>
  <si>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</si>
  <si>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</si>
  <si>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</si>
  <si>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</si>
  <si>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</si>
  <si>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</si>
  <si>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</si>
  <si>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</si>
  <si>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</si>
  <si>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</si>
  <si>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</si>
  <si>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</si>
  <si>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</si>
  <si>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</si>
  <si>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</si>
  <si>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</si>
  <si>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</si>
  <si>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</si>
  <si>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</si>
  <si>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</si>
  <si>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</si>
  <si>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</si>
  <si>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</si>
  <si>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</si>
  <si>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</si>
  <si>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</si>
  <si>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</si>
  <si>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</si>
  <si>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</si>
  <si>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</si>
  <si>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</si>
  <si>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</si>
  <si>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</si>
  <si>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</si>
  <si>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</si>
  <si>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</si>
  <si>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</si>
  <si>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</si>
  <si>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</si>
  <si>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</si>
  <si>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</si>
  <si>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</si>
  <si>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</si>
  <si>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</si>
  <si>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</si>
  <si>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</si>
  <si>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</si>
  <si>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</si>
  <si>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</si>
  <si>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</si>
  <si>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</si>
  <si>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</si>
  <si>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</si>
  <si>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</si>
  <si>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</si>
  <si>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</si>
  <si>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</si>
  <si>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</si>
  <si>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</si>
  <si>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</si>
  <si>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</si>
  <si>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</si>
  <si>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</si>
  <si>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</si>
  <si>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</si>
  <si>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</si>
  <si>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</si>
  <si>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</si>
  <si>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</si>
  <si>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</si>
  <si>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</si>
  <si>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</si>
  <si>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</si>
  <si>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</si>
  <si>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</si>
  <si>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</si>
  <si>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</si>
  <si>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</si>
  <si>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</si>
  <si>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</si>
  <si>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</si>
  <si>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</si>
  <si>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</si>
  <si>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</si>
  <si>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</si>
  <si>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</si>
  <si>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</si>
  <si>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</si>
  <si>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</si>
  <si>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</si>
  <si>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</si>
  <si>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</si>
  <si>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</si>
  <si>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</si>
  <si>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</si>
  <si>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</si>
  <si>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</si>
  <si>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</si>
  <si>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</si>
  <si>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</si>
  <si>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</si>
  <si>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</si>
  <si>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</si>
  <si>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</si>
  <si>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</si>
  <si>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</si>
  <si>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</si>
  <si>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</si>
  <si>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</si>
  <si>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</si>
  <si>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</si>
  <si>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</si>
  <si>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</si>
  <si>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</si>
  <si>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</si>
  <si>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</si>
  <si>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</si>
  <si>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</si>
  <si>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</si>
  <si>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</si>
  <si>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</si>
  <si>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</si>
  <si>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</si>
  <si>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</si>
  <si>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</si>
  <si>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</si>
  <si>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</si>
  <si>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</si>
  <si>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</si>
  <si>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</si>
  <si>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</si>
  <si>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</si>
  <si>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</si>
  <si>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</si>
  <si>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</si>
  <si>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</si>
  <si>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</si>
  <si>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</si>
  <si>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</si>
  <si>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</si>
  <si>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</si>
  <si>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</si>
  <si>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</si>
  <si>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</si>
  <si>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</si>
  <si>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</si>
  <si>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</si>
  <si>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</si>
  <si>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</si>
  <si>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</si>
  <si>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</si>
  <si>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</si>
  <si>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</si>
  <si>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</si>
  <si>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</si>
  <si>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</si>
  <si>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</si>
  <si>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</si>
  <si>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</si>
  <si>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</si>
  <si>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</si>
  <si>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</si>
  <si>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</si>
  <si>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</si>
  <si>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</si>
  <si>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</si>
  <si>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</si>
  <si>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</si>
  <si>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</si>
  <si>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</si>
  <si>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</si>
  <si>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</si>
  <si>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</si>
  <si>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</si>
  <si>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</si>
  <si>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</si>
  <si>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</si>
  <si>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</si>
  <si>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</si>
  <si>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</si>
  <si>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</si>
  <si>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</si>
  <si>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</si>
  <si>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</si>
  <si>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</si>
  <si>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</si>
  <si>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</si>
  <si>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</si>
  <si>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</si>
  <si>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</si>
  <si>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</si>
  <si>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</si>
  <si>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</si>
  <si>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</si>
  <si>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</si>
  <si>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</si>
  <si>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</si>
  <si>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</si>
  <si>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</si>
  <si>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</si>
  <si>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</si>
  <si>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</si>
  <si>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</si>
  <si>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</si>
  <si>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</si>
  <si>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</si>
  <si>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</si>
  <si>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</si>
  <si>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</si>
  <si>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</si>
  <si>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</si>
  <si>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</si>
  <si>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</si>
  <si>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</si>
  <si>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</si>
  <si>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</si>
  <si>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</si>
  <si>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</si>
  <si>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</si>
  <si>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</si>
  <si>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</si>
  <si>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</si>
  <si>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</si>
  <si>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</si>
  <si>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</si>
  <si>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</si>
  <si>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</si>
  <si>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</si>
  <si>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</si>
  <si>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</si>
  <si>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</si>
  <si>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</si>
  <si>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</si>
  <si>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</si>
  <si>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</si>
  <si>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</si>
  <si>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</si>
  <si>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</si>
  <si>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</si>
  <si>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</si>
  <si>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</si>
  <si>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</si>
  <si>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</si>
  <si>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</si>
  <si>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</si>
  <si>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</si>
  <si>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</si>
  <si>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</si>
  <si>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</si>
  <si>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</si>
  <si>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</si>
  <si>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</si>
  <si>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</si>
  <si>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</si>
  <si>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</si>
  <si>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</si>
  <si>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</si>
  <si>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</si>
  <si>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</si>
  <si>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</si>
  <si>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</si>
  <si>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</si>
  <si>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</si>
  <si>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</si>
  <si>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</si>
  <si>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</si>
  <si>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</si>
  <si>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</si>
  <si>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</si>
  <si>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</si>
  <si>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</si>
  <si>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</si>
  <si>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</si>
  <si>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</si>
  <si>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</si>
  <si>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</si>
  <si>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</si>
  <si>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</si>
  <si>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</si>
  <si>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</si>
  <si>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</si>
  <si>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</si>
  <si>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</si>
  <si>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</si>
  <si>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</si>
  <si>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</si>
  <si>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</si>
  <si>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</si>
  <si>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</si>
  <si>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</si>
  <si>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</si>
  <si>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</si>
  <si>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</si>
  <si>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</si>
  <si>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</si>
  <si>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</si>
  <si>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</si>
  <si>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</si>
  <si>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</si>
  <si>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</si>
  <si>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</si>
  <si>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</si>
  <si>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</si>
  <si>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</si>
  <si>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</si>
  <si>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</si>
  <si>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</si>
  <si>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</si>
  <si>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</si>
  <si>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</si>
  <si>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</si>
  <si>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</si>
  <si>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</si>
  <si>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</si>
  <si>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</si>
  <si>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</si>
  <si>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</si>
  <si>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</si>
  <si>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</si>
  <si>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</si>
  <si>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</si>
  <si>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</si>
  <si>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</si>
  <si>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</si>
  <si>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</si>
  <si>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</si>
  <si>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</si>
  <si>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</si>
  <si>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</si>
  <si>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</si>
  <si>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</si>
  <si>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</si>
  <si>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</si>
  <si>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</si>
  <si>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</si>
  <si>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</si>
  <si>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</si>
  <si>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</si>
  <si>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</si>
  <si>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</si>
  <si>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</si>
  <si>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</si>
  <si>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</si>
  <si>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</si>
  <si>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</si>
  <si>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</si>
  <si>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</si>
  <si>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</si>
  <si>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</si>
  <si>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</si>
  <si>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</si>
  <si>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</si>
  <si>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</si>
  <si>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</si>
  <si>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</si>
  <si>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</si>
  <si>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</si>
  <si>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</si>
  <si>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</si>
  <si>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</si>
  <si>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</si>
  <si>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</si>
  <si>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</si>
  <si>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</si>
  <si>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</si>
  <si>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</si>
  <si>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</si>
  <si>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</si>
  <si>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</si>
  <si>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</si>
  <si>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</si>
  <si>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</si>
  <si>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</si>
  <si>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</si>
  <si>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</si>
  <si>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</si>
  <si>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</si>
  <si>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</si>
  <si>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</si>
  <si>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</si>
  <si>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</si>
  <si>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</si>
  <si>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</si>
  <si>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</si>
  <si>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</si>
  <si>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</si>
  <si>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</si>
  <si>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</si>
  <si>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</si>
  <si>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</si>
  <si>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</si>
  <si>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</si>
  <si>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</si>
  <si>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</si>
  <si>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</si>
  <si>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</si>
  <si>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</si>
  <si>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</si>
  <si>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</si>
  <si>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</si>
  <si>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</si>
  <si>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</si>
  <si>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</si>
  <si>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</si>
  <si>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</si>
  <si>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</si>
  <si>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</si>
  <si>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</si>
  <si>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</si>
  <si>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</si>
  <si>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</si>
  <si>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</si>
  <si>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</si>
  <si>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</si>
  <si>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</si>
  <si>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</si>
  <si>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</si>
  <si>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</si>
  <si>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</si>
  <si>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</si>
  <si>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</si>
  <si>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</si>
  <si>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</si>
  <si>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</si>
  <si>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</si>
  <si>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</si>
  <si>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</si>
  <si>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</si>
  <si>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</si>
  <si>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</si>
  <si>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</si>
  <si>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</si>
  <si>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</si>
  <si>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</si>
  <si>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</si>
  <si>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</si>
  <si>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</si>
  <si>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</si>
  <si>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</si>
  <si>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</si>
  <si>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</si>
  <si>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</si>
  <si>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</si>
  <si>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</si>
  <si>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</si>
  <si>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</si>
  <si>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</si>
  <si>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</si>
  <si>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</si>
  <si>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</si>
  <si>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</si>
  <si>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</si>
  <si>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</si>
  <si>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</si>
  <si>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</si>
  <si>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</si>
  <si>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</si>
  <si>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</si>
  <si>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</si>
  <si>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</si>
  <si>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</si>
  <si>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</si>
  <si>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</si>
  <si>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</si>
  <si>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</si>
  <si>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</si>
  <si>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</si>
  <si>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</si>
  <si>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</si>
  <si>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</si>
  <si>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</si>
  <si>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</si>
  <si>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</si>
  <si>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</si>
  <si>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</si>
  <si>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</si>
  <si>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</si>
  <si>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</si>
  <si>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</si>
  <si>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</si>
  <si>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</si>
  <si>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</si>
  <si>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</si>
  <si>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</si>
  <si>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</si>
  <si>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</si>
  <si>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</si>
  <si>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</si>
  <si>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</si>
  <si>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</si>
  <si>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</si>
  <si>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</si>
  <si>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</si>
  <si>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</si>
  <si>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</si>
  <si>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</si>
  <si>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</si>
  <si>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</si>
  <si>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</si>
  <si>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</si>
  <si>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</si>
  <si>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</si>
  <si>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</si>
  <si>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</si>
  <si>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</si>
  <si>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</si>
  <si>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</si>
  <si>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</si>
  <si>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</si>
  <si>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</si>
  <si>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</si>
  <si>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</si>
  <si>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</si>
  <si>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</si>
  <si>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</si>
  <si>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</si>
  <si>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</si>
  <si>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</si>
  <si>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</si>
  <si>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</si>
  <si>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</si>
  <si>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</si>
  <si>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</si>
  <si>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</si>
  <si>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</si>
  <si>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</si>
  <si>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</si>
  <si>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</si>
  <si>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</si>
  <si>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</si>
  <si>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</si>
  <si>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</si>
  <si>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</si>
  <si>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</si>
  <si>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</si>
  <si>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</si>
  <si>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</si>
  <si>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</si>
  <si>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</si>
  <si>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</si>
  <si>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</si>
  <si>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</si>
  <si>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</si>
  <si>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</si>
  <si>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</si>
  <si>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</si>
  <si>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</si>
  <si>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</si>
  <si>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</si>
  <si>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</si>
  <si>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</si>
  <si>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</si>
  <si>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</si>
  <si>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</si>
  <si>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</si>
  <si>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</si>
  <si>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</si>
  <si>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</si>
  <si>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</si>
  <si>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</si>
  <si>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</si>
  <si>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</si>
  <si>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</si>
  <si>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</si>
  <si>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</si>
  <si>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</si>
  <si>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</si>
  <si>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</si>
  <si>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</si>
  <si>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</si>
  <si>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</si>
  <si>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</si>
  <si>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</si>
  <si>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</si>
  <si>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</si>
  <si>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</si>
  <si>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</si>
  <si>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</si>
  <si>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</si>
  <si>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</si>
  <si>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</si>
  <si>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</si>
  <si>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</si>
  <si>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</si>
  <si>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</si>
  <si>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</si>
  <si>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</si>
  <si>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</si>
  <si>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</si>
  <si>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</si>
  <si>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</si>
  <si>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</si>
  <si>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</si>
  <si>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</si>
  <si>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</si>
  <si>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</si>
  <si>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</si>
  <si>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</si>
  <si>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</si>
  <si>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</si>
  <si>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</si>
  <si>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</si>
  <si>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</si>
  <si>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</si>
  <si>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</si>
  <si>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</si>
  <si>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</si>
  <si>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</si>
  <si>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</si>
  <si>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</si>
  <si>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</si>
  <si>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</si>
  <si>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</si>
  <si>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</si>
  <si>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</si>
  <si>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</si>
  <si>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</si>
  <si>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</si>
  <si>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</si>
  <si>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</si>
  <si>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</si>
  <si>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</si>
  <si>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</si>
  <si>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</si>
  <si>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</si>
  <si>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</si>
  <si>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</si>
  <si>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</si>
  <si>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</si>
  <si>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</si>
  <si>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</si>
  <si>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</si>
  <si>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</si>
  <si>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</si>
  <si>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</si>
  <si>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</si>
  <si>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</si>
  <si>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</si>
  <si>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</si>
  <si>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</si>
  <si>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</si>
  <si>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</si>
  <si>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</si>
  <si>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</si>
  <si>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</si>
  <si>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</si>
  <si>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</si>
  <si>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</si>
  <si>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</si>
  <si>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</si>
  <si>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</si>
  <si>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</si>
  <si>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</si>
  <si>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</si>
  <si>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</si>
  <si>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</si>
  <si>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</si>
  <si>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</si>
  <si>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</si>
  <si>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</si>
  <si>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</si>
  <si>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</si>
  <si>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</si>
  <si>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</si>
  <si>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</si>
  <si>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</si>
  <si>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</si>
  <si>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</si>
  <si>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</si>
  <si>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</si>
  <si>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</si>
  <si>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</si>
  <si>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</si>
  <si>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</si>
  <si>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</si>
  <si>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</si>
  <si>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</si>
  <si>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</si>
  <si>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</si>
  <si>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</si>
  <si>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</si>
  <si>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</si>
  <si>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</si>
  <si>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</si>
  <si>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</si>
  <si>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</si>
  <si>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</si>
  <si>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</si>
  <si>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</si>
  <si>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</si>
  <si>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</si>
  <si>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</si>
  <si>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</si>
  <si>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</si>
  <si>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</si>
  <si>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</si>
  <si>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</si>
  <si>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</si>
  <si>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</si>
  <si>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</si>
  <si>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</si>
  <si>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</si>
  <si>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</si>
  <si>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</si>
  <si>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</si>
  <si>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</si>
  <si>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</si>
  <si>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</si>
  <si>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</si>
  <si>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</si>
  <si>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</si>
  <si>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</si>
  <si>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</si>
  <si>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</si>
  <si>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</si>
  <si>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</si>
  <si>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</si>
  <si>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</si>
  <si>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</si>
  <si>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</si>
  <si>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</si>
  <si>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</si>
  <si>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</si>
  <si>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</si>
  <si>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</si>
  <si>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</si>
  <si>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</si>
  <si>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</si>
  <si>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</si>
  <si>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</si>
  <si>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</si>
  <si>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</si>
  <si>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</si>
  <si>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</si>
  <si>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</si>
  <si>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</si>
  <si>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</si>
  <si>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</si>
  <si>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</si>
  <si>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</si>
  <si>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</si>
  <si>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</si>
  <si>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</si>
  <si>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</si>
  <si>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</si>
  <si>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</si>
  <si>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</si>
  <si>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</si>
  <si>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</si>
  <si>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</si>
  <si>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</si>
  <si>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</si>
  <si>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</si>
  <si>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</si>
  <si>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</si>
  <si>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</si>
  <si>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</si>
  <si>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</si>
  <si>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</si>
  <si>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</si>
  <si>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</si>
  <si>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</si>
  <si>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</si>
  <si>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</si>
  <si>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</si>
  <si>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</si>
  <si>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</si>
  <si>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</si>
  <si>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</si>
  <si>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</si>
  <si>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</si>
  <si>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</si>
  <si>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</si>
  <si>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</si>
  <si>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</si>
  <si>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</si>
  <si>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</si>
  <si>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</si>
  <si>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</si>
  <si>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</si>
  <si>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</si>
  <si>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</si>
  <si>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</si>
  <si>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</si>
  <si>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</si>
  <si>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</si>
  <si>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</si>
  <si>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</si>
  <si>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</si>
  <si>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</si>
  <si>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</si>
  <si>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</si>
  <si>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</si>
  <si>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</si>
  <si>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</si>
  <si>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</si>
  <si>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</si>
  <si>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</si>
  <si>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</si>
  <si>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</si>
  <si>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</si>
  <si>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</si>
  <si>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</si>
  <si>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</si>
  <si>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</si>
  <si>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</si>
  <si>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</si>
  <si>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</si>
  <si>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</si>
  <si>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</si>
  <si>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</si>
  <si>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</si>
  <si>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</si>
  <si>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</si>
  <si>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</si>
  <si>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</si>
  <si>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</si>
  <si>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</si>
  <si>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</si>
  <si>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</si>
  <si>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</si>
  <si>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</si>
  <si>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</si>
  <si>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</si>
  <si>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</si>
  <si>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</si>
  <si>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</si>
  <si>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</si>
  <si>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</si>
  <si>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</si>
  <si>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</si>
  <si>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</si>
  <si>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</si>
  <si>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</si>
  <si>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</si>
  <si>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</si>
  <si>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</si>
  <si>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</si>
  <si>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</si>
  <si>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</si>
  <si>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</si>
  <si>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</si>
  <si>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</si>
  <si>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</si>
  <si>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</si>
  <si>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</si>
  <si>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</si>
  <si>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</si>
  <si>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</si>
  <si>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</si>
  <si>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</si>
  <si>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</si>
  <si>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</si>
  <si>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</si>
  <si>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</si>
  <si>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</si>
  <si>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</si>
  <si>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</si>
  <si>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</si>
  <si>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</si>
  <si>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</si>
  <si>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</si>
  <si>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</si>
  <si>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</si>
  <si>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</si>
  <si>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</si>
  <si>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</si>
  <si>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</si>
  <si>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</si>
  <si>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</si>
  <si>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</si>
  <si>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</si>
  <si>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</si>
  <si>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</si>
  <si>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</si>
  <si>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</si>
  <si>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</si>
  <si>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</si>
  <si>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</si>
  <si>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</si>
  <si>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</si>
  <si>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</si>
  <si>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</si>
  <si>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</si>
  <si>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</si>
  <si>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</si>
  <si>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</si>
  <si>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</si>
  <si>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</si>
  <si>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</si>
  <si>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</si>
  <si>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</si>
  <si>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</si>
  <si>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</si>
  <si>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</si>
  <si>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</si>
  <si>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</si>
  <si>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</si>
  <si>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</si>
  <si>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</si>
  <si>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</si>
  <si>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</si>
  <si>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</si>
  <si>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</si>
  <si>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</si>
  <si>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</si>
  <si>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</si>
  <si>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</si>
  <si>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</si>
  <si>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</si>
  <si>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</si>
  <si>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</si>
  <si>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</si>
  <si>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</si>
  <si>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</si>
  <si>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</si>
  <si>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</si>
  <si>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</si>
  <si>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</si>
  <si>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</si>
  <si>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</si>
  <si>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</si>
  <si>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</si>
  <si>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</si>
  <si>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</si>
  <si>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</si>
  <si>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</si>
  <si>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</si>
  <si>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</si>
  <si>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</si>
  <si>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</si>
  <si>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</si>
  <si>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</si>
  <si>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</si>
  <si>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</si>
  <si>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</si>
  <si>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</si>
  <si>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</si>
  <si>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</si>
  <si>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</si>
  <si>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</si>
  <si>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</si>
  <si>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</si>
  <si>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</si>
  <si>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</si>
  <si>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</si>
  <si>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</si>
  <si>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</si>
  <si>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</si>
  <si>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</si>
  <si>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</si>
  <si>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</si>
  <si>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</si>
  <si>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</si>
  <si>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</si>
  <si>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</si>
  <si>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</si>
  <si>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</si>
  <si>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</si>
  <si>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</si>
  <si>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</si>
  <si>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</si>
  <si>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</si>
  <si>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</si>
  <si>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</si>
  <si>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</si>
  <si>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</si>
  <si>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</si>
  <si>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</si>
  <si>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</si>
  <si>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</si>
  <si>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</si>
  <si>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</si>
  <si>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</si>
  <si>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</si>
  <si>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</si>
  <si>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</si>
  <si>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</si>
  <si>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</si>
  <si>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</si>
  <si>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</si>
  <si>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</si>
  <si>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</si>
  <si>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</si>
  <si>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</si>
  <si>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</si>
  <si>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</si>
  <si>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</si>
  <si>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</si>
  <si>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</si>
  <si>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</si>
  <si>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</si>
  <si>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</si>
  <si>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</si>
  <si>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</si>
  <si>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</si>
  <si>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</si>
  <si>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</si>
  <si>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</si>
  <si>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</si>
  <si>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</si>
  <si>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</si>
  <si>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</si>
  <si>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</si>
  <si>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</si>
  <si>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</si>
  <si>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</si>
  <si>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</si>
  <si>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</si>
  <si>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</si>
  <si>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</si>
  <si>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</si>
  <si>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</si>
  <si>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</si>
  <si>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</si>
  <si>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</si>
  <si>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</si>
  <si>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</si>
  <si>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</si>
  <si>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</si>
  <si>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</si>
  <si>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</si>
  <si>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</si>
  <si>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</si>
  <si>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</si>
  <si>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</si>
  <si>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</si>
  <si>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</si>
  <si>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</si>
  <si>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</si>
  <si>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</si>
  <si>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</si>
  <si>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</si>
  <si>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</si>
  <si>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</si>
  <si>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</si>
  <si>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</si>
  <si>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</si>
  <si>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</si>
  <si>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</si>
  <si>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</si>
  <si>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</si>
  <si>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</si>
  <si>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</si>
  <si>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</si>
  <si>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</si>
  <si>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</si>
  <si>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</si>
  <si>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</si>
  <si>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</si>
  <si>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</si>
  <si>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</si>
  <si>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</si>
  <si>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</si>
  <si>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</si>
  <si>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</si>
  <si>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</si>
  <si>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</si>
  <si>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</si>
  <si>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</si>
  <si>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</si>
  <si>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</si>
  <si>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</si>
  <si>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</si>
  <si>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</si>
  <si>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</si>
  <si>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</si>
  <si>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</si>
  <si>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</si>
  <si>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</si>
  <si>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</si>
  <si>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</si>
  <si>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</si>
  <si>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</si>
  <si>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</si>
  <si>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</si>
  <si>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</si>
  <si>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</si>
  <si>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</si>
  <si>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</si>
  <si>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</si>
  <si>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</si>
  <si>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</si>
  <si>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</si>
  <si>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</si>
  <si>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</si>
  <si>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</si>
  <si>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</si>
  <si>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</si>
  <si>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</si>
  <si>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</si>
  <si>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</si>
  <si>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</si>
  <si>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</si>
  <si>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</si>
  <si>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</si>
  <si>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</si>
  <si>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</si>
  <si>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</si>
  <si>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</si>
  <si>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</si>
  <si>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</si>
  <si>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</si>
  <si>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</si>
  <si>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</si>
  <si>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</si>
  <si>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</si>
  <si>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</si>
  <si>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</si>
  <si>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</si>
  <si>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</si>
  <si>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</si>
  <si>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</si>
  <si>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</si>
  <si>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</si>
  <si>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</si>
  <si>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</si>
  <si>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</si>
  <si>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</si>
  <si>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</si>
  <si>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</si>
  <si>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</si>
  <si>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</si>
  <si>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</si>
  <si>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</si>
  <si>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</si>
  <si>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</si>
  <si>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</si>
  <si>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</si>
  <si>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</si>
  <si>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</si>
  <si>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</si>
  <si>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</si>
  <si>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</si>
  <si>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</si>
  <si>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</si>
  <si>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</si>
  <si>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</si>
  <si>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</si>
  <si>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</si>
  <si>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</si>
  <si>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</si>
  <si>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</si>
  <si>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</si>
  <si>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</si>
  <si>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</si>
  <si>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</si>
  <si>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</si>
  <si>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</si>
  <si>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</si>
  <si>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</si>
  <si>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</si>
  <si>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</si>
  <si>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</si>
  <si>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</si>
  <si>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</si>
  <si>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</si>
  <si>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</si>
  <si>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</si>
  <si>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</si>
  <si>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</si>
  <si>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</si>
  <si>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</si>
  <si>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</si>
  <si>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</si>
  <si>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</si>
  <si>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</si>
  <si>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</si>
  <si>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</si>
  <si>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</si>
  <si>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</si>
  <si>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</si>
  <si>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</si>
  <si>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</si>
  <si>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</si>
  <si>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</si>
  <si>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</si>
  <si>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</si>
  <si>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</si>
  <si>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</si>
  <si>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</si>
  <si>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</si>
  <si>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</si>
  <si>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</si>
  <si>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</si>
  <si>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</si>
  <si>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</si>
  <si>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</si>
  <si>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</si>
  <si>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</si>
  <si>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</si>
  <si>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</si>
  <si>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</si>
  <si>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</si>
  <si>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</si>
  <si>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</si>
  <si>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</si>
  <si>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</si>
  <si>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</si>
  <si>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</si>
  <si>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</si>
  <si>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</si>
  <si>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</si>
  <si>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</si>
  <si>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</si>
  <si>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</si>
  <si>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</si>
  <si>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</si>
  <si>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</si>
  <si>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</si>
  <si>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</si>
  <si>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</si>
  <si>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</si>
  <si>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</si>
  <si>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</si>
  <si>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</si>
  <si>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</si>
  <si>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</si>
  <si>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</si>
  <si>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</si>
  <si>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</si>
  <si>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</si>
  <si>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</si>
  <si>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</si>
  <si>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</si>
  <si>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</si>
  <si>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</si>
  <si>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</si>
  <si>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</si>
  <si>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</si>
  <si>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</si>
  <si>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</si>
  <si>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</si>
  <si>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</si>
  <si>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</si>
  <si>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</si>
  <si>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</si>
  <si>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</si>
  <si>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</si>
  <si>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</si>
  <si>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</si>
  <si>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</si>
  <si>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</si>
  <si>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</si>
  <si>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</si>
  <si>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</si>
  <si>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</si>
  <si>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</si>
  <si>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</si>
  <si>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</si>
  <si>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</si>
  <si>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</si>
  <si>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</si>
  <si>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</si>
  <si>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</si>
  <si>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</si>
  <si>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</si>
  <si>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</si>
  <si>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</si>
  <si>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</si>
  <si>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</si>
  <si>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</si>
  <si>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</si>
  <si>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</si>
  <si>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</si>
  <si>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</si>
  <si>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</si>
  <si>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</si>
  <si>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</si>
  <si>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</si>
  <si>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</si>
  <si>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</si>
  <si>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</si>
  <si>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</si>
  <si>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</si>
  <si>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</si>
  <si>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</si>
  <si>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</si>
  <si>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</si>
  <si>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</si>
  <si>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</si>
  <si>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</si>
  <si>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</si>
  <si>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</si>
  <si>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</si>
  <si>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</si>
  <si>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</si>
  <si>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</si>
  <si>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</si>
  <si>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</si>
  <si>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</si>
  <si>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</si>
  <si>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</si>
  <si>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</si>
  <si>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</si>
  <si>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</si>
  <si>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</si>
  <si>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</si>
  <si>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</si>
  <si>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</si>
  <si>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</si>
  <si>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</si>
  <si>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</si>
  <si>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</si>
  <si>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</si>
  <si>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</si>
  <si>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</si>
  <si>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</si>
  <si>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</si>
  <si>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</si>
  <si>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</si>
  <si>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</si>
  <si>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</si>
  <si>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</si>
  <si>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</si>
  <si>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</si>
  <si>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</si>
  <si>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</si>
  <si>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</si>
  <si>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</si>
  <si>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</si>
  <si>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</si>
  <si>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</si>
  <si>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</si>
  <si>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</si>
  <si>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</si>
  <si>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</si>
  <si>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</si>
  <si>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</si>
  <si>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</si>
  <si>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</si>
  <si>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</si>
  <si>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</si>
  <si>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</si>
  <si>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</si>
  <si>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</si>
  <si>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</si>
  <si>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</si>
  <si>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</si>
  <si>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</si>
  <si>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</si>
  <si>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</si>
  <si>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</si>
  <si>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</si>
  <si>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</si>
  <si>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</si>
  <si>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</si>
  <si>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</si>
  <si>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</si>
  <si>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</si>
  <si>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</si>
  <si>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</si>
  <si>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</si>
  <si>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</si>
  <si>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</si>
  <si>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</si>
  <si>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</si>
  <si>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</si>
  <si>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</si>
  <si>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</si>
  <si>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</si>
  <si>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</si>
  <si>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</si>
  <si>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</si>
  <si>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</si>
  <si>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</si>
  <si>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</si>
  <si>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</si>
  <si>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</si>
  <si>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</si>
  <si>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</si>
  <si>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</si>
  <si>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</si>
  <si>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</si>
  <si>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</si>
  <si>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</si>
  <si>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</si>
  <si>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</si>
  <si>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</si>
  <si>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</si>
  <si>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</si>
  <si>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</si>
  <si>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</si>
  <si>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</si>
  <si>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</si>
  <si>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</si>
  <si>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</si>
  <si>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</si>
  <si>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</si>
  <si>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</si>
  <si>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</si>
  <si>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</si>
  <si>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</si>
  <si>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</si>
  <si>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</si>
  <si>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</si>
  <si>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</si>
  <si>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</si>
  <si>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</si>
  <si>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</si>
  <si>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</si>
  <si>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</si>
  <si>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</si>
  <si>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</si>
  <si>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</si>
  <si>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</si>
  <si>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</si>
  <si>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</si>
  <si>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</si>
  <si>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</si>
  <si>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</si>
  <si>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</si>
  <si>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</si>
  <si>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</si>
  <si>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</si>
  <si>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</si>
  <si>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</si>
  <si>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</si>
  <si>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</si>
  <si>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</si>
  <si>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</si>
  <si>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</si>
  <si>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</si>
  <si>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</si>
  <si>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</si>
  <si>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</si>
  <si>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</si>
  <si>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</si>
  <si>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</si>
  <si>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</si>
  <si>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</si>
  <si>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</si>
  <si>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</si>
  <si>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</si>
  <si>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</si>
  <si>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</si>
  <si>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</si>
  <si>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</si>
  <si>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</si>
  <si>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</si>
  <si>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</si>
  <si>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</si>
  <si>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</si>
  <si>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</si>
  <si>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</si>
  <si>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</si>
  <si>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</si>
  <si>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</si>
  <si>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</si>
  <si>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</si>
  <si>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</si>
  <si>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</si>
  <si>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</si>
  <si>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</si>
  <si>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</si>
  <si>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</si>
  <si>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</si>
  <si>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</si>
  <si>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</si>
  <si>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</si>
  <si>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</si>
  <si>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</si>
  <si>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</si>
  <si>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</si>
  <si>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</si>
  <si>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</si>
  <si>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</si>
  <si>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</si>
  <si>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</si>
  <si>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</si>
  <si>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</si>
  <si>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</si>
  <si>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</si>
  <si>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</si>
  <si>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</si>
  <si>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</si>
  <si>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</si>
  <si>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</si>
  <si>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</si>
  <si>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</si>
  <si>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</si>
  <si>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</si>
  <si>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</si>
  <si>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</si>
  <si>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</si>
  <si>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</si>
  <si>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</si>
  <si>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</si>
  <si>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</si>
  <si>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</si>
  <si>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</si>
  <si>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</si>
  <si>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</si>
  <si>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</si>
  <si>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</si>
  <si>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</si>
  <si>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</si>
  <si>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</si>
  <si>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</si>
  <si>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</si>
  <si>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</si>
  <si>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</si>
  <si>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</si>
  <si>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</si>
  <si>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</si>
  <si>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</si>
  <si>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</si>
  <si>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</si>
  <si>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</si>
  <si>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</si>
  <si>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</si>
  <si>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</si>
  <si>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</si>
  <si>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</si>
  <si>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</si>
  <si>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</si>
  <si>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</si>
  <si>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</si>
  <si>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</si>
  <si>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</si>
  <si>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</si>
  <si>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</si>
  <si>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</si>
  <si>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</si>
  <si>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</si>
  <si>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</si>
  <si>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</si>
  <si>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</si>
  <si>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</si>
  <si>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</si>
  <si>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</si>
  <si>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</si>
  <si>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</si>
  <si>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</si>
  <si>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</si>
  <si>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</si>
  <si>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</si>
  <si>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</si>
  <si>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</si>
  <si>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</si>
  <si>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</si>
  <si>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</si>
  <si>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</si>
  <si>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</si>
  <si>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</si>
  <si>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</si>
  <si>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</si>
  <si>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</si>
  <si>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</si>
  <si>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</si>
  <si>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</si>
  <si>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</si>
  <si>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</si>
  <si>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</si>
  <si>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</si>
  <si>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</si>
  <si>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</si>
  <si>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</si>
  <si>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</si>
  <si>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</si>
  <si>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</si>
  <si>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</si>
  <si>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</si>
  <si>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</si>
  <si>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</si>
  <si>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</si>
  <si>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</si>
  <si>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</si>
  <si>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</si>
  <si>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</si>
  <si>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</si>
  <si>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</si>
  <si>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</si>
  <si>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</si>
  <si>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</si>
  <si>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</si>
  <si>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</si>
  <si>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</si>
  <si>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</si>
  <si>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</si>
  <si>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</si>
  <si>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</si>
  <si>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</si>
  <si>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</si>
  <si>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</si>
  <si>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</si>
  <si>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</si>
  <si>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</si>
  <si>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</si>
  <si>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</si>
  <si>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</si>
  <si>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</si>
  <si>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</si>
  <si>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</si>
  <si>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</si>
  <si>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</si>
  <si>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</si>
  <si>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</si>
  <si>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</si>
  <si>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</si>
  <si>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</si>
  <si>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</si>
  <si>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</si>
  <si>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</si>
  <si>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</si>
  <si>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</si>
  <si>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</si>
  <si>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</si>
  <si>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</si>
  <si>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</si>
  <si>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</si>
  <si>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</si>
  <si>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</si>
  <si>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</si>
  <si>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</si>
  <si>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</si>
  <si>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</si>
  <si>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</si>
  <si>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</si>
  <si>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</si>
  <si>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</si>
  <si>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</si>
  <si>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</si>
  <si>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</si>
  <si>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</si>
  <si>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</si>
  <si>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</si>
  <si>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</si>
  <si>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</si>
  <si>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</si>
  <si>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</si>
  <si>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</si>
  <si>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</si>
  <si>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</si>
  <si>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</si>
  <si>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</si>
  <si>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</si>
  <si>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</si>
  <si>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</si>
  <si>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</si>
  <si>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</si>
  <si>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</si>
  <si>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</si>
  <si>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</si>
  <si>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</si>
  <si>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</si>
  <si>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</si>
  <si>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</si>
  <si>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</si>
  <si>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</si>
  <si>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</si>
  <si>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</si>
  <si>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</si>
  <si>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</si>
  <si>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</si>
  <si>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</si>
  <si>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</si>
  <si>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</si>
  <si>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</si>
  <si>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</si>
  <si>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</si>
  <si>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</si>
  <si>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</si>
  <si>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</si>
  <si>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</si>
  <si>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</si>
  <si>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</si>
  <si>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</si>
  <si>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</si>
  <si>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</si>
  <si>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</si>
  <si>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</si>
  <si>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</si>
  <si>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</si>
  <si>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</si>
  <si>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</si>
  <si>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</si>
  <si>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</si>
  <si>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</si>
  <si>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</si>
  <si>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</si>
  <si>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</si>
  <si>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</si>
  <si>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</si>
  <si>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</si>
  <si>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</si>
  <si>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</si>
  <si>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</si>
  <si>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</si>
  <si>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</si>
  <si>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</si>
  <si>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</si>
  <si>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</si>
  <si>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</si>
  <si>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</si>
  <si>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</si>
  <si>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</si>
  <si>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</si>
  <si>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</si>
  <si>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</si>
  <si>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</si>
  <si>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</si>
  <si>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</si>
  <si>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</si>
  <si>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</si>
  <si>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</si>
  <si>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</si>
  <si>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</si>
  <si>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</si>
  <si>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</si>
  <si>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</si>
  <si>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</si>
  <si>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</si>
  <si>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</si>
  <si>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</si>
  <si>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</si>
  <si>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</si>
  <si>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</si>
  <si>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</si>
  <si>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</si>
  <si>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</si>
  <si>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</si>
  <si>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</si>
  <si>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</si>
  <si>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</si>
  <si>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</si>
  <si>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</si>
  <si>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</si>
  <si>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</si>
  <si>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</si>
  <si>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</si>
  <si>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</si>
  <si>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</si>
  <si>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</si>
  <si>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</si>
  <si>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</si>
  <si>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</si>
  <si>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</si>
  <si>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</si>
  <si>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</si>
  <si>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</si>
  <si>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</si>
  <si>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</si>
  <si>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</si>
  <si>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</si>
  <si>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</si>
  <si>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</si>
  <si>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</si>
  <si>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</si>
  <si>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</si>
  <si>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</si>
  <si>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</si>
  <si>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</si>
  <si>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</si>
  <si>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</si>
  <si>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</si>
  <si>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</si>
  <si>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</si>
  <si>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</si>
  <si>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</si>
  <si>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</si>
  <si>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</si>
  <si>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</si>
  <si>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</si>
  <si>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</si>
  <si>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</si>
  <si>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</si>
  <si>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</si>
  <si>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</si>
  <si>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</si>
  <si>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</si>
  <si>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</si>
  <si>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</si>
  <si>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</si>
  <si>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</si>
  <si>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</si>
  <si>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</si>
  <si>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</si>
  <si>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</si>
  <si>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</si>
  <si>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</si>
  <si>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</si>
  <si>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</si>
  <si>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</si>
  <si>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</si>
  <si>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</si>
  <si>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</si>
  <si>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</si>
  <si>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</si>
  <si>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</si>
  <si>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</si>
  <si>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</si>
  <si>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</si>
  <si>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</si>
  <si>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</si>
  <si>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</si>
  <si>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</si>
  <si>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</si>
  <si>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</si>
  <si>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</si>
  <si>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</si>
  <si>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</si>
  <si>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</si>
  <si>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</si>
  <si>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</si>
  <si>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</si>
  <si>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</si>
  <si>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</si>
  <si>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</si>
  <si>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</si>
  <si>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</si>
  <si>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</si>
  <si>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</si>
  <si>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</si>
  <si>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</si>
  <si>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</si>
  <si>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</si>
  <si>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</si>
  <si>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</si>
  <si>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</si>
  <si>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</si>
  <si>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</si>
  <si>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</si>
  <si>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</si>
  <si>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</si>
  <si>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</si>
  <si>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</si>
  <si>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</si>
  <si>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</si>
  <si>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</si>
  <si>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</si>
  <si>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</si>
  <si>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</si>
  <si>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</si>
  <si>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</si>
  <si>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</si>
  <si>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</si>
  <si>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</si>
  <si>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</si>
  <si>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</si>
  <si>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</si>
  <si>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</si>
  <si>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</si>
  <si>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</si>
  <si>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</si>
  <si>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</si>
  <si>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</si>
  <si>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</si>
  <si>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</si>
  <si>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</si>
  <si>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</si>
  <si>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</si>
  <si>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</si>
  <si>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</si>
  <si>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</si>
  <si>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</si>
  <si>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</si>
  <si>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</si>
  <si>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</si>
  <si>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</si>
  <si>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</si>
  <si>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</si>
  <si>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</si>
  <si>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</si>
  <si>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</si>
  <si>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</si>
  <si>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</si>
  <si>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</si>
  <si>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</si>
  <si>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</si>
  <si>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</si>
  <si>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</si>
  <si>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</si>
  <si>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</si>
  <si>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</si>
  <si>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</si>
  <si>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</si>
  <si>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</si>
  <si>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</si>
  <si>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</si>
  <si>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</si>
  <si>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</si>
  <si>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</si>
  <si>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</si>
  <si>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</si>
  <si>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</si>
  <si>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</si>
  <si>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</si>
  <si>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</si>
  <si>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</si>
  <si>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</si>
  <si>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</si>
  <si>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</si>
  <si>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</si>
  <si>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</si>
  <si>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</si>
  <si>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</si>
  <si>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</si>
  <si>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</si>
  <si>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</si>
  <si>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</si>
  <si>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</si>
  <si>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</si>
  <si>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</si>
  <si>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</si>
  <si>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</si>
  <si>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</si>
  <si>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</si>
  <si>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</si>
  <si>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</si>
  <si>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</si>
  <si>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</si>
  <si>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</si>
  <si>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</si>
  <si>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</si>
  <si>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</si>
  <si>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</si>
  <si>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</si>
  <si>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</si>
  <si>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</si>
  <si>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</si>
  <si>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</si>
  <si>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</si>
  <si>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</si>
  <si>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</si>
  <si>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</si>
  <si>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</si>
  <si>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</si>
  <si>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</si>
  <si>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</si>
  <si>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</si>
  <si>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</si>
  <si>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</si>
  <si>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</si>
  <si>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</si>
  <si>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</si>
  <si>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</si>
  <si>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</si>
  <si>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</si>
  <si>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</si>
  <si>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</si>
  <si>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</si>
  <si>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</si>
  <si>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</si>
  <si>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</si>
  <si>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</si>
  <si>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</si>
  <si>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</si>
  <si>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</si>
  <si>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</si>
  <si>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</si>
  <si>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</si>
  <si>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</si>
  <si>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</si>
  <si>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</si>
  <si>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</si>
  <si>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</si>
  <si>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</si>
  <si>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</si>
  <si>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</si>
  <si>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</si>
  <si>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</si>
  <si>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</si>
  <si>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</si>
  <si>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</si>
  <si>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</si>
  <si>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</si>
  <si>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</si>
  <si>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</si>
  <si>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</si>
  <si>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</si>
  <si>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</si>
  <si>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</si>
  <si>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</si>
  <si>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</si>
  <si>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</si>
  <si>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</si>
  <si>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</si>
  <si>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</si>
  <si>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</si>
  <si>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</si>
  <si>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</si>
  <si>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</si>
  <si>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</si>
  <si>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</si>
  <si>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</si>
  <si>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</si>
  <si>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</si>
  <si>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</si>
  <si>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</si>
  <si>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</si>
  <si>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</si>
  <si>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</si>
  <si>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</si>
  <si>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</si>
  <si>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</si>
  <si>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</si>
  <si>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</si>
  <si>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</si>
  <si>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</si>
  <si>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</si>
  <si>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</si>
  <si>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</si>
  <si>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</si>
  <si>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</si>
  <si>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</si>
  <si>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</si>
  <si>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</si>
  <si>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</si>
  <si>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</si>
  <si>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</si>
  <si>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</si>
  <si>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</si>
  <si>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</si>
  <si>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</si>
  <si>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</si>
  <si>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</si>
  <si>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</si>
  <si>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</si>
  <si>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</si>
  <si>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</si>
  <si>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</si>
  <si>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</si>
  <si>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</si>
  <si>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</si>
  <si>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</si>
  <si>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</si>
  <si>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</si>
  <si>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</si>
  <si>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</si>
  <si>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</si>
  <si>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</si>
  <si>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</si>
  <si>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</si>
  <si>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</si>
  <si>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</si>
  <si>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</si>
  <si>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</si>
  <si>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</si>
  <si>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</si>
  <si>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</si>
  <si>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</si>
  <si>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</si>
  <si>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</si>
  <si>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</si>
  <si>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</si>
  <si>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</si>
  <si>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</si>
  <si>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</si>
  <si>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</si>
  <si>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</si>
  <si>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</si>
  <si>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</si>
  <si>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</si>
  <si>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</si>
  <si>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</si>
  <si>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</si>
  <si>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</si>
  <si>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</si>
  <si>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</si>
  <si>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</si>
  <si>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</si>
  <si>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</si>
  <si>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</si>
  <si>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</si>
  <si>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</si>
  <si>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</si>
  <si>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</si>
  <si>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</si>
  <si>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</si>
  <si>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</si>
  <si>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</si>
  <si>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</si>
  <si>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</si>
  <si>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</si>
  <si>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</si>
  <si>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</si>
  <si>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</si>
  <si>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</si>
  <si>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</si>
  <si>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</si>
  <si>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</si>
  <si>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</si>
  <si>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</si>
  <si>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</si>
  <si>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</si>
  <si>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</si>
  <si>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</si>
  <si>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</si>
  <si>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</si>
  <si>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</si>
  <si>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</si>
  <si>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</si>
  <si>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</si>
  <si>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</si>
  <si>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</si>
  <si>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</si>
  <si>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</si>
  <si>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</si>
  <si>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</si>
  <si>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</si>
  <si>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</si>
  <si>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</si>
  <si>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</si>
  <si>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</si>
  <si>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</si>
  <si>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</si>
  <si>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</si>
  <si>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</si>
  <si>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</si>
  <si>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</si>
  <si>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</si>
  <si>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</si>
  <si>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</si>
  <si>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</si>
  <si>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</si>
  <si>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</si>
  <si>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</si>
  <si>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</si>
  <si>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</si>
  <si>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</si>
  <si>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</si>
  <si>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</si>
  <si>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</si>
  <si>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</si>
  <si>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</si>
  <si>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</si>
  <si>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</si>
  <si>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</si>
  <si>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</si>
  <si>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</si>
  <si>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</si>
  <si>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</si>
  <si>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</si>
  <si>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</si>
  <si>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</si>
  <si>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</si>
  <si>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</si>
  <si>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</si>
  <si>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</si>
  <si>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</si>
  <si>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</si>
  <si>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</si>
  <si>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</si>
  <si>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</si>
  <si>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</si>
  <si>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</si>
  <si>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</si>
  <si>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</si>
  <si>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</si>
  <si>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</si>
  <si>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</si>
  <si>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</si>
  <si>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</si>
  <si>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</si>
  <si>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</si>
  <si>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</si>
  <si>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</si>
  <si>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</si>
  <si>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</si>
  <si>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</si>
  <si>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</si>
  <si>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</si>
  <si>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</si>
  <si>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</si>
  <si>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</si>
  <si>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</si>
  <si>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</si>
  <si>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</si>
  <si>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</si>
  <si>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</si>
  <si>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</si>
  <si>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</si>
  <si>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</si>
  <si>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</si>
  <si>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</si>
  <si>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</si>
  <si>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</si>
  <si>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</si>
  <si>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</si>
  <si>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</si>
  <si>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</si>
  <si>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</si>
  <si>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</si>
  <si>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</si>
  <si>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</si>
  <si>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</si>
  <si>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</si>
  <si>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</si>
  <si>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</si>
  <si>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</si>
  <si>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</si>
  <si>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</si>
  <si>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</si>
  <si>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</si>
  <si>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</si>
  <si>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</si>
  <si>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</si>
  <si>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</si>
  <si>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</si>
  <si>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</si>
  <si>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</si>
  <si>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</si>
  <si>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</si>
  <si>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</si>
  <si>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</si>
  <si>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</si>
  <si>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</si>
  <si>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</si>
  <si>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</si>
  <si>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</si>
  <si>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</si>
  <si>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</si>
  <si>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</si>
  <si>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</si>
  <si>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</si>
  <si>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</si>
  <si>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</si>
  <si>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</si>
  <si>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</si>
  <si>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</si>
  <si>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</si>
  <si>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</si>
  <si>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</si>
  <si>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</si>
  <si>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</si>
  <si>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</si>
  <si>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</si>
  <si>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</si>
  <si>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</si>
  <si>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</si>
  <si>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</si>
  <si>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</si>
  <si>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</si>
  <si>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</si>
  <si>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</si>
  <si>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</si>
  <si>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</si>
  <si>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</si>
  <si>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</si>
  <si>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</si>
  <si>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</si>
  <si>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</si>
  <si>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</si>
  <si>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</si>
  <si>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</si>
  <si>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</si>
  <si>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</si>
  <si>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</si>
  <si>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</si>
  <si>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</si>
  <si>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</si>
  <si>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</si>
  <si>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</si>
  <si>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</si>
  <si>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</si>
  <si>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</si>
  <si>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</si>
  <si>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</si>
  <si>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</si>
  <si>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</si>
  <si>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</si>
  <si>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</si>
  <si>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</si>
  <si>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</si>
  <si>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</si>
  <si>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</si>
  <si>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</si>
  <si>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</si>
  <si>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</si>
  <si>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</si>
  <si>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</si>
  <si>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</si>
  <si>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</si>
  <si>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</si>
  <si>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</si>
  <si>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</si>
  <si>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</si>
  <si>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</si>
  <si>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</si>
  <si>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</si>
  <si>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</si>
  <si>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</si>
  <si>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</si>
  <si>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</si>
  <si>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</si>
  <si>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</si>
  <si>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</si>
  <si>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</si>
  <si>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</si>
  <si>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</si>
  <si>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</si>
  <si>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</si>
  <si>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</si>
  <si>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</si>
  <si>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</si>
  <si>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</si>
  <si>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</si>
  <si>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</si>
  <si>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</si>
  <si>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</si>
  <si>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</si>
  <si>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</si>
  <si>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</si>
  <si>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</si>
  <si>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</si>
  <si>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</si>
  <si>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</si>
  <si>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</si>
  <si>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</si>
  <si>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</si>
  <si>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</si>
  <si>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</si>
  <si>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</si>
  <si>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</si>
  <si>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</si>
  <si>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</si>
  <si>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</si>
  <si>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</si>
  <si>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</si>
  <si>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</si>
  <si>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</si>
  <si>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</si>
  <si>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</si>
  <si>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</si>
  <si>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</si>
  <si>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</si>
  <si>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</si>
  <si>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</si>
  <si>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</si>
  <si>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</si>
  <si>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</si>
  <si>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</si>
  <si>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</si>
  <si>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</si>
  <si>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</si>
  <si>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</si>
  <si>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</si>
  <si>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</si>
  <si>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</si>
  <si>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</si>
  <si>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</si>
  <si>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</si>
  <si>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</si>
  <si>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</si>
  <si>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</si>
  <si>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</si>
  <si>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</si>
  <si>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</si>
  <si>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</si>
  <si>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</si>
  <si>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</si>
  <si>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</si>
  <si>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</si>
  <si>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</si>
  <si>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</si>
  <si>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</si>
  <si>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</si>
  <si>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</si>
  <si>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</si>
  <si>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</si>
  <si>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</si>
  <si>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</si>
  <si>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</si>
  <si>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</si>
  <si>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</si>
  <si>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</si>
  <si>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</si>
  <si>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</si>
  <si>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</si>
  <si>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</si>
  <si>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</si>
  <si>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</si>
  <si>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</si>
  <si>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</si>
  <si>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</si>
  <si>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</si>
  <si>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</si>
  <si>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</si>
  <si>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</si>
  <si>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</si>
  <si>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</si>
  <si>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</si>
  <si>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</si>
  <si>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</si>
  <si>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</si>
  <si>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</si>
  <si>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</si>
  <si>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</si>
  <si>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</si>
  <si>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</si>
  <si>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</si>
  <si>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</si>
  <si>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</si>
  <si>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</si>
  <si>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</si>
  <si>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</si>
  <si>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</si>
  <si>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</si>
  <si>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</si>
  <si>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</si>
  <si>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</si>
  <si>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</si>
  <si>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</si>
  <si>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</si>
  <si>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</si>
  <si>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</si>
  <si>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</si>
  <si>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</si>
  <si>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</si>
  <si>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</si>
  <si>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</si>
  <si>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</si>
  <si>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</si>
  <si>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</si>
  <si>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</si>
  <si>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</si>
  <si>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</si>
  <si>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</si>
  <si>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</si>
  <si>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</si>
  <si>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</si>
  <si>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</si>
  <si>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</si>
  <si>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</si>
  <si>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</si>
  <si>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</si>
  <si>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</si>
  <si>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</si>
  <si>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</si>
  <si>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</si>
  <si>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</si>
  <si>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</si>
  <si>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</si>
  <si>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</si>
  <si>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</si>
  <si>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</si>
  <si>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</si>
  <si>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</si>
  <si>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</si>
  <si>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</si>
  <si>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</si>
  <si>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</si>
  <si>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</si>
  <si>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</si>
  <si>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</si>
  <si>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</si>
  <si>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</si>
  <si>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</si>
  <si>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</si>
  <si>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</si>
  <si>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</si>
  <si>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</si>
  <si>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</si>
  <si>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</si>
  <si>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</si>
  <si>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</si>
  <si>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</si>
  <si>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</si>
  <si>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</si>
  <si>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</si>
  <si>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</si>
  <si>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</si>
  <si>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</si>
  <si>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</si>
  <si>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</si>
  <si>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</si>
  <si>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</si>
  <si>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</si>
  <si>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</si>
  <si>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</si>
  <si>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</si>
  <si>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</si>
  <si>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</si>
  <si>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</si>
  <si>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</si>
  <si>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</si>
  <si>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</si>
  <si>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</si>
  <si>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</si>
  <si>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</si>
  <si>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</si>
  <si>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</si>
  <si>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</si>
  <si>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</si>
  <si>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</si>
  <si>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</si>
  <si>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</si>
  <si>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</si>
  <si>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</si>
  <si>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</si>
  <si>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</si>
  <si>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</si>
  <si>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</si>
  <si>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</si>
  <si>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</si>
  <si>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</si>
  <si>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</si>
  <si>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</si>
  <si>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</si>
  <si>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</si>
  <si>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</si>
  <si>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</si>
  <si>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</si>
  <si>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</si>
  <si>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</si>
  <si>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</si>
  <si>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</si>
  <si>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</si>
  <si>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</si>
  <si>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</si>
  <si>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</si>
  <si>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</si>
  <si>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</si>
  <si>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</si>
  <si>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</si>
  <si>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</si>
  <si>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</si>
  <si>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</si>
  <si>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</si>
  <si>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</si>
  <si>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</si>
  <si>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</si>
  <si>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</si>
  <si>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</si>
  <si>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</si>
  <si>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</si>
  <si>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</si>
  <si>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</si>
  <si>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</si>
  <si>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</si>
  <si>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</si>
  <si>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</si>
  <si>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</si>
  <si>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</si>
  <si>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</si>
  <si>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</si>
  <si>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</si>
  <si>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</si>
  <si>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</si>
  <si>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</si>
  <si>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</si>
  <si>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</si>
  <si>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</si>
  <si>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</si>
  <si>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</si>
  <si>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</si>
  <si>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</si>
  <si>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</si>
  <si>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</si>
  <si>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</si>
  <si>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</si>
  <si>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</si>
  <si>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</si>
  <si>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</si>
  <si>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</si>
  <si>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</si>
  <si>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</si>
  <si>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</si>
  <si>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</si>
  <si>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</si>
  <si>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</si>
  <si>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</si>
  <si>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</si>
  <si>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</si>
  <si>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</si>
  <si>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</si>
  <si>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</si>
  <si>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</si>
  <si>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</si>
  <si>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</si>
  <si>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</si>
  <si>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</si>
  <si>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</si>
  <si>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</si>
  <si>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</si>
  <si>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</si>
  <si>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</si>
  <si>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</si>
  <si>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</si>
  <si>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</si>
  <si>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</si>
  <si>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</si>
  <si>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</si>
  <si>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</si>
  <si>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</si>
  <si>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</si>
  <si>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</si>
  <si>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</si>
  <si>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</si>
  <si>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</si>
  <si>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</si>
  <si>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</si>
  <si>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</si>
  <si>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</si>
  <si>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</si>
  <si>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</si>
  <si>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</si>
  <si>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</si>
  <si>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</si>
  <si>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</si>
  <si>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</si>
  <si>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</si>
  <si>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</si>
  <si>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</si>
  <si>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</si>
  <si>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</si>
  <si>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</si>
  <si>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</si>
  <si>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</si>
  <si>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</si>
  <si>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</si>
  <si>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</si>
  <si>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</si>
  <si>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</si>
  <si>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</si>
  <si>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</si>
  <si>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</si>
  <si>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</si>
  <si>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</si>
  <si>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</si>
  <si>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</si>
  <si>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</si>
  <si>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</si>
  <si>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</si>
  <si>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</si>
  <si>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</si>
  <si>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</si>
  <si>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</si>
  <si>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</si>
  <si>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</si>
  <si>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</si>
  <si>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</si>
  <si>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</si>
  <si>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</si>
  <si>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</si>
  <si>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</si>
  <si>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</si>
  <si>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</si>
  <si>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</si>
  <si>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</si>
  <si>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</si>
  <si>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</si>
  <si>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</si>
  <si>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</si>
  <si>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</si>
  <si>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</si>
  <si>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</si>
  <si>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</si>
  <si>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</si>
  <si>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</si>
  <si>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</si>
  <si>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</si>
  <si>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</si>
  <si>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</si>
  <si>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</si>
  <si>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</si>
  <si>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</si>
  <si>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</si>
  <si>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</si>
  <si>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</si>
  <si>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</si>
  <si>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</si>
  <si>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</si>
  <si>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</si>
  <si>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</si>
  <si>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</si>
  <si>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</si>
  <si>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</si>
  <si>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</si>
  <si>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</si>
  <si>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</si>
  <si>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</si>
  <si>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</si>
  <si>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</si>
  <si>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</si>
  <si>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</si>
  <si>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</si>
  <si>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</si>
  <si>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</si>
  <si>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</si>
  <si>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</si>
  <si>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</si>
  <si>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</si>
  <si>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</si>
  <si>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</si>
  <si>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</si>
  <si>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</si>
  <si>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</si>
  <si>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</si>
  <si>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</si>
  <si>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</si>
  <si>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</si>
  <si>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</si>
  <si>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</si>
  <si>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</si>
  <si>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</si>
  <si>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</si>
  <si>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</si>
  <si>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</si>
  <si>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</si>
  <si>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</si>
  <si>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</si>
  <si>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</si>
  <si>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</si>
  <si>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</si>
  <si>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</si>
  <si>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</si>
  <si>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</si>
  <si>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</si>
  <si>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</si>
  <si>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</si>
  <si>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</si>
  <si>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</si>
  <si>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</si>
  <si>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</si>
  <si>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</si>
  <si>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</si>
  <si>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</si>
  <si>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</si>
  <si>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</si>
  <si>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</si>
  <si>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</si>
  <si>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</si>
  <si>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</si>
  <si>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</si>
  <si>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</si>
  <si>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</si>
  <si>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</si>
  <si>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</si>
  <si>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</si>
  <si>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</si>
  <si>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</si>
  <si>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</si>
  <si>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</si>
  <si>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</si>
  <si>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</si>
  <si>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</si>
  <si>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</si>
  <si>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</si>
  <si>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</si>
  <si>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</si>
  <si>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</si>
  <si>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</si>
  <si>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</si>
  <si>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</si>
  <si>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</si>
  <si>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</si>
  <si>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</si>
  <si>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</si>
  <si>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</si>
  <si>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</si>
  <si>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</si>
  <si>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</si>
  <si>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</si>
  <si>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</si>
  <si>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</si>
  <si>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</si>
  <si>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</si>
  <si>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</si>
  <si>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</si>
  <si>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</si>
  <si>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</si>
  <si>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</si>
  <si>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</si>
  <si>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</si>
  <si>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</si>
  <si>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</si>
  <si>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</si>
  <si>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</si>
  <si>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</si>
  <si>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</si>
  <si>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</si>
  <si>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</si>
  <si>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</si>
  <si>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</si>
  <si>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</si>
  <si>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</si>
  <si>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</si>
  <si>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</si>
  <si>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</si>
  <si>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</si>
  <si>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</si>
  <si>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</si>
  <si>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</si>
  <si>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</si>
  <si>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</si>
  <si>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</si>
  <si>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</si>
  <si>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</si>
  <si>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</si>
  <si>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</si>
  <si>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</si>
  <si>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</si>
  <si>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</si>
  <si>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</si>
  <si>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</si>
  <si>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</si>
  <si>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</si>
  <si>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</si>
  <si>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</si>
  <si>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</si>
  <si>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</si>
  <si>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</si>
  <si>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</si>
  <si>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</si>
  <si>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</si>
  <si>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</si>
  <si>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</si>
  <si>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</si>
  <si>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</si>
  <si>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</si>
  <si>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</si>
  <si>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</si>
  <si>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</si>
  <si>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</si>
  <si>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</si>
  <si>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</si>
  <si>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</si>
  <si>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</si>
  <si>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</si>
  <si>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</si>
  <si>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</si>
  <si>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</si>
  <si>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</si>
  <si>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</si>
  <si>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</si>
  <si>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</si>
  <si>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</si>
  <si>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</si>
  <si>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</si>
  <si>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</si>
  <si>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</si>
  <si>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</si>
  <si>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</si>
  <si>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</si>
  <si>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</si>
  <si>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</si>
  <si>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</si>
  <si>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</si>
  <si>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</si>
  <si>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</si>
  <si>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</si>
  <si>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</si>
  <si>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</si>
  <si>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</si>
  <si>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</si>
  <si>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</si>
  <si>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</si>
  <si>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</si>
  <si>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</si>
  <si>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</si>
  <si>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</si>
  <si>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</si>
  <si>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</si>
  <si>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</si>
  <si>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</si>
  <si>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</si>
  <si>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</si>
  <si>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</si>
  <si>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</si>
  <si>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</si>
  <si>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</si>
  <si>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</si>
  <si>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</si>
  <si>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</si>
  <si>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</si>
  <si>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</si>
  <si>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</si>
  <si>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</si>
  <si>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</si>
  <si>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</si>
  <si>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</si>
  <si>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</si>
  <si>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</si>
  <si>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</si>
  <si>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</si>
  <si>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</si>
  <si>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</si>
  <si>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</si>
  <si>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</si>
  <si>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</si>
  <si>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</si>
  <si>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</si>
  <si>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</si>
  <si>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</si>
  <si>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</si>
  <si>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</si>
  <si>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</si>
  <si>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</si>
  <si>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</si>
  <si>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</si>
  <si>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</si>
  <si>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</si>
  <si>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</si>
  <si>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</si>
  <si>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</si>
  <si>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</si>
  <si>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</si>
  <si>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</si>
  <si>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</si>
  <si>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</si>
  <si>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</si>
  <si>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</si>
  <si>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</si>
  <si>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</si>
  <si>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</si>
  <si>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</si>
  <si>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</si>
  <si>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</si>
  <si>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</si>
  <si>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</si>
  <si>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</si>
  <si>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</si>
  <si>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</si>
  <si>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</si>
  <si>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</si>
  <si>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</si>
  <si>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</si>
  <si>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</si>
  <si>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</si>
  <si>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</si>
  <si>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</si>
  <si>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</si>
  <si>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</si>
  <si>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</si>
  <si>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</si>
  <si>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</si>
  <si>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</si>
  <si>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</si>
  <si>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</si>
  <si>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</si>
  <si>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</si>
  <si>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</si>
  <si>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</si>
  <si>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</si>
  <si>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</si>
  <si>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</si>
  <si>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</si>
  <si>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</si>
  <si>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</si>
  <si>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</si>
  <si>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</si>
  <si>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</si>
  <si>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</si>
  <si>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</si>
  <si>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</si>
  <si>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</si>
  <si>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</si>
  <si>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</si>
  <si>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</si>
  <si>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</si>
  <si>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</si>
  <si>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</si>
  <si>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</si>
  <si>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</si>
  <si>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</si>
  <si>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</si>
  <si>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</si>
  <si>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</si>
  <si>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</si>
  <si>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</si>
  <si>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</si>
  <si>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</si>
  <si>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</si>
  <si>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</si>
  <si>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</si>
  <si>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</si>
  <si>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</si>
  <si>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</si>
  <si>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</si>
  <si>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</si>
  <si>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</si>
  <si>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</si>
  <si>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</si>
  <si>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</si>
  <si>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</si>
  <si>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</si>
  <si>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</si>
  <si>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</si>
  <si>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</si>
  <si>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</si>
  <si>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</si>
  <si>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</si>
  <si>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</si>
  <si>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</si>
  <si>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</si>
  <si>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</si>
  <si>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</si>
  <si>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</si>
  <si>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</si>
  <si>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</si>
  <si>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</si>
  <si>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</si>
  <si>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</si>
  <si>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</si>
  <si>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</si>
  <si>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</si>
  <si>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</si>
  <si>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</si>
  <si>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</si>
  <si>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</si>
  <si>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</si>
  <si>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</si>
  <si>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</si>
  <si>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</si>
  <si>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</si>
  <si>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</si>
  <si>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</si>
  <si>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</si>
  <si>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</si>
  <si>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</si>
  <si>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</si>
  <si>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</si>
  <si>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</si>
  <si>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</si>
  <si>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</si>
  <si>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</si>
  <si>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</si>
  <si>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</si>
  <si>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</si>
  <si>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</si>
  <si>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</si>
  <si>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</si>
  <si>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</si>
  <si>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</si>
  <si>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</si>
  <si>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</si>
  <si>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</si>
  <si>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</si>
  <si>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</si>
  <si>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</si>
  <si>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</si>
  <si>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</si>
  <si>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</si>
  <si>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</si>
  <si>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</si>
  <si>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</si>
  <si>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</si>
  <si>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</si>
  <si>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</si>
  <si>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</si>
  <si>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</si>
  <si>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</si>
  <si>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</si>
  <si>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</si>
  <si>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</si>
  <si>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</si>
  <si>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</si>
  <si>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</si>
  <si>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</si>
  <si>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</si>
  <si>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</si>
  <si>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</si>
  <si>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</si>
  <si>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</si>
  <si>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</si>
  <si>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</si>
  <si>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</si>
  <si>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</si>
  <si>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</si>
  <si>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</si>
  <si>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</si>
  <si>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</si>
  <si>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</si>
  <si>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</si>
  <si>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</si>
  <si>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</si>
  <si>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</si>
  <si>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</si>
  <si>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</si>
  <si>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</si>
  <si>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</si>
  <si>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</si>
  <si>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</si>
  <si>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</si>
  <si>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</si>
  <si>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</si>
  <si>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</si>
  <si>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</si>
  <si>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</si>
  <si>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</si>
  <si>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</si>
  <si>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</si>
  <si>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</si>
  <si>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</si>
  <si>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</si>
  <si>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</si>
  <si>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</si>
  <si>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</si>
  <si>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</si>
  <si>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</si>
  <si>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</si>
  <si>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</si>
  <si>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</si>
  <si>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</si>
  <si>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</si>
  <si>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</si>
  <si>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</si>
  <si>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</si>
  <si>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</si>
  <si>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</si>
  <si>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</si>
  <si>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</si>
  <si>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</si>
  <si>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</si>
  <si>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</si>
  <si>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</si>
  <si>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</si>
  <si>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</si>
  <si>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</si>
  <si>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</si>
  <si>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</si>
  <si>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</si>
  <si>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</si>
  <si>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</si>
  <si>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</si>
  <si>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</si>
  <si>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</si>
  <si>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</si>
  <si>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</si>
  <si>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</si>
  <si>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</si>
  <si>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</si>
  <si>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</si>
  <si>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</si>
  <si>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</si>
  <si>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</si>
  <si>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</si>
  <si>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</si>
  <si>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</si>
  <si>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</si>
  <si>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</si>
  <si>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</si>
  <si>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</si>
  <si>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</si>
  <si>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</si>
  <si>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</si>
  <si>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</si>
  <si>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</si>
  <si>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</si>
  <si>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</si>
  <si>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</si>
  <si>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</si>
  <si>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</si>
  <si>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</si>
  <si>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</si>
  <si>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</si>
  <si>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</si>
  <si>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</si>
  <si>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</si>
  <si>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</si>
  <si>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</si>
  <si>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</si>
  <si>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</si>
  <si>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</si>
  <si>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</si>
  <si>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</si>
  <si>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</si>
  <si>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</si>
  <si>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</si>
  <si>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</si>
  <si>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</si>
  <si>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</si>
  <si>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</si>
  <si>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</si>
  <si>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</si>
  <si>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</si>
  <si>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</si>
  <si>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</si>
  <si>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</si>
  <si>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</si>
  <si>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</si>
  <si>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</si>
  <si>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</si>
  <si>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</si>
  <si>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</si>
  <si>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</si>
  <si>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</si>
  <si>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</si>
  <si>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</si>
  <si>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</si>
  <si>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</si>
  <si>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</si>
  <si>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</si>
  <si>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</si>
  <si>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</si>
  <si>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</si>
  <si>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</si>
  <si>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</si>
  <si>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</si>
  <si>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</si>
  <si>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</si>
  <si>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</si>
  <si>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</si>
  <si>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</si>
  <si>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</si>
  <si>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</si>
  <si>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</si>
  <si>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</si>
  <si>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</si>
  <si>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</si>
  <si>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</si>
  <si>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</si>
  <si>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</si>
  <si>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</si>
  <si>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</si>
  <si>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</si>
  <si>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</si>
  <si>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</si>
  <si>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</si>
  <si>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</si>
  <si>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</si>
  <si>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</si>
  <si>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</si>
  <si>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</si>
  <si>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</si>
  <si>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</si>
  <si>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</si>
  <si>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</si>
  <si>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</si>
  <si>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</si>
  <si>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</si>
  <si>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</si>
  <si>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</si>
  <si>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</si>
  <si>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</si>
  <si>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</si>
  <si>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</si>
  <si>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</si>
  <si>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</si>
  <si>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</si>
  <si>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</si>
  <si>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</si>
  <si>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</si>
  <si>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</si>
  <si>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</si>
  <si>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</si>
  <si>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</si>
  <si>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</si>
  <si>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</si>
  <si>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</si>
  <si>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</si>
  <si>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</si>
  <si>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</si>
  <si>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</si>
  <si>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</si>
  <si>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</si>
  <si>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</si>
  <si>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</si>
  <si>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</si>
  <si>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</si>
  <si>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</si>
  <si>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</si>
  <si>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</si>
  <si>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</si>
  <si>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</si>
  <si>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</si>
  <si>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</si>
  <si>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</si>
  <si>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</si>
  <si>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</si>
  <si>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</si>
  <si>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</si>
  <si>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</si>
  <si>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</si>
  <si>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</si>
  <si>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</si>
  <si>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</si>
  <si>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</si>
  <si>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</si>
  <si>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</si>
  <si>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</si>
  <si>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</si>
  <si>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</si>
  <si>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</si>
  <si>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</si>
  <si>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</si>
  <si>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</si>
  <si>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</si>
  <si>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</si>
  <si>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</si>
  <si>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</si>
  <si>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</si>
  <si>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</si>
  <si>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</si>
  <si>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</si>
  <si>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</si>
  <si>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</si>
  <si>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</si>
  <si>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</si>
  <si>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</si>
  <si>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</si>
  <si>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</si>
  <si>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</si>
  <si>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</si>
  <si>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</si>
  <si>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</si>
  <si>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</si>
  <si>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</si>
  <si>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</si>
  <si>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</si>
  <si>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</si>
  <si>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</si>
  <si>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</si>
  <si>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</si>
  <si>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</si>
  <si>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</si>
  <si>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</si>
  <si>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</si>
  <si>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</si>
  <si>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</si>
  <si>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</si>
  <si>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</si>
  <si>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</si>
  <si>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</si>
  <si>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</si>
  <si>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</si>
  <si>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</si>
  <si>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</si>
  <si>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</si>
  <si>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</si>
  <si>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</si>
  <si>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</si>
  <si>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</si>
  <si>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</si>
  <si>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</si>
  <si>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</si>
  <si>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</si>
  <si>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</si>
  <si>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</si>
  <si>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</si>
  <si>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</si>
  <si>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</si>
  <si>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</si>
  <si>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</si>
  <si>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</si>
  <si>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</si>
  <si>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</si>
  <si>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</si>
  <si>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</si>
  <si>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</si>
  <si>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</si>
  <si>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</si>
  <si>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</si>
  <si>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</si>
  <si>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</si>
  <si>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</si>
  <si>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</si>
  <si>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</si>
  <si>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</si>
  <si>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</si>
  <si>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</si>
  <si>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</si>
  <si>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</si>
  <si>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</si>
  <si>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</si>
  <si>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</si>
  <si>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</si>
  <si>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</si>
  <si>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</si>
  <si>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</si>
  <si>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</si>
  <si>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</si>
  <si>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</si>
  <si>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</si>
  <si>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</si>
  <si>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</si>
  <si>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</si>
  <si>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</si>
  <si>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</si>
  <si>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</si>
  <si>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</si>
  <si>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</si>
  <si>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</si>
  <si>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</si>
  <si>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</si>
  <si>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</si>
  <si>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</si>
  <si>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</si>
  <si>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</si>
  <si>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</si>
  <si>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</si>
  <si>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</si>
  <si>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</si>
  <si>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</si>
  <si>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</si>
  <si>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</si>
  <si>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</si>
  <si>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</si>
  <si>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</si>
  <si>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</si>
  <si>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</si>
  <si>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</si>
  <si>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</si>
  <si>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</si>
  <si>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</si>
  <si>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</si>
  <si>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</si>
  <si>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</si>
  <si>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</si>
  <si>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</si>
  <si>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</si>
  <si>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</si>
  <si>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</si>
  <si>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</si>
  <si>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</si>
  <si>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</si>
  <si>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</si>
  <si>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</si>
  <si>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</si>
  <si>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</si>
  <si>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</si>
  <si>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</si>
  <si>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</si>
  <si>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</si>
  <si>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</si>
  <si>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</si>
  <si>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</si>
  <si>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</si>
  <si>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</si>
  <si>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</si>
  <si>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</si>
  <si>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</si>
  <si>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</si>
  <si>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</si>
  <si>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</si>
  <si>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</si>
  <si>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</si>
  <si>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</si>
  <si>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</si>
  <si>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</si>
  <si>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</si>
  <si>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</si>
  <si>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</si>
  <si>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</si>
  <si>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</si>
  <si>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</si>
  <si>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</si>
  <si>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</si>
  <si>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</si>
  <si>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</si>
  <si>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</si>
  <si>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</si>
  <si>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</si>
  <si>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</si>
  <si>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</si>
  <si>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</si>
  <si>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</si>
  <si>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</si>
  <si>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</si>
  <si>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</si>
  <si>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</si>
  <si>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</si>
  <si>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</si>
  <si>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</si>
  <si>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</si>
  <si>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</si>
  <si>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</si>
  <si>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</si>
  <si>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</si>
  <si>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</si>
  <si>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</si>
  <si>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</si>
  <si>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</si>
  <si>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</si>
  <si>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</si>
  <si>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</si>
  <si>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</si>
  <si>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</si>
  <si>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</si>
  <si>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</si>
  <si>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</si>
  <si>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</si>
  <si>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</si>
  <si>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</si>
  <si>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</si>
  <si>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</si>
  <si>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</si>
  <si>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</si>
  <si>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</si>
  <si>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</si>
  <si>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</si>
  <si>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</si>
  <si>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</si>
  <si>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</si>
  <si>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</si>
  <si>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</si>
  <si>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</si>
  <si>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</si>
  <si>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</si>
  <si>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</si>
  <si>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</si>
  <si>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</si>
  <si>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</si>
  <si>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</si>
  <si>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</si>
  <si>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</si>
  <si>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</si>
  <si>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</si>
  <si>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</si>
  <si>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</si>
  <si>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</si>
  <si>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</si>
  <si>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</si>
  <si>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</si>
  <si>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</si>
  <si>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</si>
  <si>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</si>
  <si>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</si>
  <si>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</si>
  <si>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</si>
  <si>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</si>
  <si>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</si>
  <si>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</si>
  <si>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</si>
  <si>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</si>
  <si>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</si>
  <si>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</si>
  <si>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</si>
  <si>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</si>
  <si>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</si>
  <si>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</si>
  <si>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</si>
  <si>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</si>
  <si>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</si>
  <si>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</si>
  <si>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</si>
  <si>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</si>
  <si>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</si>
  <si>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</si>
  <si>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</si>
  <si>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</si>
  <si>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</si>
  <si>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</si>
  <si>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</si>
  <si>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</si>
  <si>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</si>
  <si>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</si>
  <si>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</si>
  <si>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</si>
  <si>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</si>
  <si>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</si>
  <si>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</si>
  <si>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</si>
  <si>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</si>
  <si>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</si>
  <si>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</si>
  <si>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</si>
  <si>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</si>
  <si>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</si>
  <si>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</si>
  <si>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</si>
  <si>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</si>
  <si>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</si>
  <si>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</si>
  <si>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</si>
  <si>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</si>
  <si>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</si>
  <si>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</si>
  <si>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</si>
  <si>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</si>
  <si>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</si>
  <si>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</si>
  <si>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</si>
  <si>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</si>
  <si>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</si>
  <si>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</si>
  <si>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</si>
  <si>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</si>
  <si>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</si>
  <si>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</si>
  <si>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</si>
  <si>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</si>
  <si>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</si>
  <si>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</si>
  <si>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</si>
  <si>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</si>
  <si>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</si>
  <si>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</si>
  <si>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</si>
  <si>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</si>
  <si>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</si>
  <si>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</si>
  <si>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</si>
  <si>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</si>
  <si>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</si>
  <si>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</si>
  <si>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</si>
  <si>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</si>
  <si>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</si>
  <si>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</si>
  <si>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</si>
  <si>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</si>
  <si>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</si>
  <si>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</si>
  <si>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</si>
  <si>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</si>
  <si>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</si>
  <si>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</si>
  <si>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</si>
  <si>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</si>
  <si>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</si>
  <si>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</si>
  <si>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</si>
  <si>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</si>
  <si>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</si>
  <si>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</si>
  <si>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</si>
  <si>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</si>
  <si>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</si>
  <si>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</si>
  <si>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</si>
  <si>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</si>
  <si>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</si>
  <si>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</si>
  <si>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</si>
  <si>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</si>
  <si>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</si>
  <si>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</si>
  <si>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</si>
  <si>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</si>
  <si>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</si>
  <si>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</si>
  <si>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</si>
  <si>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</si>
  <si>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</si>
  <si>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</si>
  <si>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</si>
  <si>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</si>
  <si>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</si>
  <si>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</si>
  <si>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</si>
  <si>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</si>
  <si>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</si>
  <si>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</si>
  <si>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</si>
  <si>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</si>
  <si>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</si>
  <si>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</si>
  <si>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</si>
  <si>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</si>
  <si>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</si>
  <si>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</si>
  <si>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</si>
  <si>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</si>
  <si>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</si>
  <si>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</si>
  <si>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</si>
  <si>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</si>
  <si>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</si>
  <si>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</si>
  <si>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</si>
  <si>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</si>
  <si>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</si>
  <si>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</si>
  <si>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</si>
  <si>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</si>
  <si>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</si>
  <si>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</si>
  <si>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</si>
  <si>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</si>
  <si>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</si>
  <si>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</si>
  <si>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</si>
  <si>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</si>
  <si>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</si>
  <si>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</si>
  <si>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</si>
  <si>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</si>
  <si>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</si>
  <si>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</si>
  <si>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</si>
  <si>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</si>
  <si>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</si>
  <si>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</si>
  <si>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</si>
  <si>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</si>
  <si>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</si>
  <si>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</si>
  <si>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</si>
  <si>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</si>
  <si>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</si>
  <si>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</si>
  <si>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</si>
  <si>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</si>
  <si>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</si>
  <si>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</si>
  <si>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</si>
  <si>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</si>
  <si>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</si>
  <si>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</si>
  <si>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</si>
  <si>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</si>
  <si>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</si>
  <si>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</si>
  <si>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</si>
  <si>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</si>
  <si>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</si>
  <si>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</si>
  <si>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</si>
  <si>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</si>
  <si>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</si>
  <si>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</si>
  <si>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</si>
  <si>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</si>
  <si>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</si>
  <si>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</si>
  <si>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</si>
  <si>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</si>
  <si>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</si>
  <si>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</si>
  <si>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</si>
  <si>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</si>
  <si>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</si>
  <si>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</si>
  <si>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</si>
  <si>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</si>
  <si>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</si>
  <si>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</si>
  <si>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</si>
  <si>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</si>
  <si>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</si>
  <si>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</si>
  <si>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</si>
  <si>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</si>
  <si>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</si>
  <si>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</si>
  <si>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</si>
  <si>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</si>
  <si>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</si>
  <si>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</si>
  <si>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</si>
  <si>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</si>
  <si>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</si>
  <si>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</si>
  <si>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</si>
  <si>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</si>
  <si>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</si>
  <si>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</si>
  <si>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</si>
  <si>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</si>
  <si>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</si>
  <si>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</si>
  <si>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</si>
  <si>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</si>
  <si>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</si>
  <si>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</si>
  <si>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</si>
  <si>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</si>
  <si>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</si>
  <si>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</si>
  <si>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</si>
  <si>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</si>
  <si>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</si>
  <si>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</si>
  <si>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</si>
  <si>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</si>
  <si>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</si>
  <si>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</si>
  <si>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</si>
  <si>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</si>
  <si>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</si>
  <si>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</si>
  <si>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</si>
  <si>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</si>
  <si>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</si>
  <si>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</si>
  <si>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</si>
  <si>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</si>
  <si>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</si>
  <si>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</si>
  <si>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</si>
  <si>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</si>
  <si>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</si>
  <si>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</si>
  <si>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</si>
  <si>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</si>
  <si>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</si>
  <si>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</si>
  <si>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</si>
  <si>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</si>
  <si>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</si>
  <si>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</si>
  <si>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</si>
  <si>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</si>
  <si>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</si>
  <si>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</si>
  <si>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</si>
  <si>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</si>
  <si>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</si>
  <si>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</si>
  <si>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</si>
  <si>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</si>
  <si>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</si>
  <si>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</si>
  <si>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</si>
  <si>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</si>
  <si>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</si>
  <si>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</si>
  <si>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</si>
  <si>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</si>
  <si>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</si>
  <si>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</si>
  <si>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</si>
  <si>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</si>
  <si>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</si>
  <si>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</si>
  <si>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</si>
  <si>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</si>
  <si>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</si>
  <si>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</si>
  <si>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</si>
  <si>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</si>
  <si>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</si>
  <si>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</si>
  <si>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</si>
  <si>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</si>
  <si>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</si>
  <si>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</si>
  <si>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</si>
  <si>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</si>
  <si>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</si>
  <si>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</si>
  <si>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</si>
  <si>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</si>
  <si>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</si>
  <si>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</si>
  <si>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</si>
  <si>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</si>
  <si>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</si>
  <si>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</si>
  <si>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</si>
  <si>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</si>
  <si>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</si>
  <si>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</si>
  <si>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</si>
  <si>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</si>
  <si>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</si>
  <si>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</si>
  <si>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</si>
  <si>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</si>
  <si>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</si>
  <si>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</si>
  <si>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</si>
  <si>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</si>
  <si>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</si>
  <si>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</si>
  <si>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</si>
  <si>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</si>
  <si>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</si>
  <si>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</si>
  <si>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</si>
  <si>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</si>
  <si>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</si>
  <si>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</si>
  <si>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</si>
  <si>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</si>
  <si>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</si>
  <si>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</si>
  <si>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</si>
  <si>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</si>
  <si>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</si>
  <si>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</si>
  <si>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</si>
  <si>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</si>
  <si>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</si>
  <si>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</si>
  <si>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</si>
  <si>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</si>
  <si>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</si>
  <si>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</si>
  <si>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</si>
  <si>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</si>
  <si>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</si>
  <si>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</si>
  <si>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</si>
  <si>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</si>
  <si>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</si>
  <si>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</si>
  <si>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</si>
  <si>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</si>
  <si>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</si>
  <si>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</si>
  <si>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</si>
  <si>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</si>
  <si>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</si>
  <si>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</si>
  <si>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</si>
  <si>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</si>
  <si>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</si>
  <si>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</si>
  <si>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</si>
  <si>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</si>
  <si>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</si>
  <si>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</si>
  <si>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</si>
  <si>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</si>
  <si>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</si>
  <si>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</si>
  <si>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</si>
  <si>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</si>
  <si>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</si>
  <si>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</si>
  <si>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</si>
  <si>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</si>
  <si>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</si>
  <si>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</si>
  <si>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</si>
  <si>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</si>
  <si>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</si>
  <si>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</si>
  <si>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</si>
  <si>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</si>
  <si>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</si>
  <si>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</si>
  <si>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</si>
  <si>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</si>
  <si>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</si>
  <si>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</si>
  <si>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</si>
  <si>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</si>
  <si>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</si>
  <si>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</si>
  <si>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</si>
  <si>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</si>
  <si>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</si>
  <si>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</si>
  <si>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</si>
  <si>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</si>
  <si>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</si>
  <si>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</si>
  <si>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</si>
  <si>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</si>
  <si>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</si>
  <si>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</si>
  <si>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</si>
  <si>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</si>
  <si>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</si>
  <si>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</si>
  <si>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</si>
  <si>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</si>
  <si>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</si>
  <si>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</si>
  <si>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</si>
  <si>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</si>
  <si>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</si>
  <si>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</si>
  <si>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</si>
  <si>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</si>
  <si>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</si>
  <si>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</si>
  <si>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</si>
  <si>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</si>
  <si>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</si>
  <si>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</si>
  <si>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</si>
  <si>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</si>
  <si>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</si>
  <si>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</si>
  <si>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</si>
  <si>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</si>
  <si>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</si>
  <si>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</si>
  <si>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</si>
  <si>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</si>
  <si>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</si>
  <si>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</si>
  <si>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</si>
  <si>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</si>
  <si>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</si>
  <si>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</si>
  <si>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</si>
  <si>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</si>
  <si>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</si>
  <si>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</si>
  <si>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</si>
  <si>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</si>
  <si>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</si>
  <si>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</si>
  <si>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</si>
  <si>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</si>
  <si>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</si>
  <si>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</si>
  <si>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</si>
  <si>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</si>
  <si>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</si>
  <si>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</si>
  <si>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</si>
  <si>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</si>
  <si>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</si>
  <si>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</si>
  <si>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</si>
  <si>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</si>
  <si>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</si>
  <si>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</si>
  <si>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</si>
  <si>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</si>
  <si>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</si>
  <si>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</si>
  <si>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</si>
  <si>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</si>
  <si>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</si>
  <si>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</si>
  <si>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</si>
  <si>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</si>
  <si>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</si>
  <si>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</si>
  <si>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</si>
  <si>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</si>
  <si>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</si>
  <si>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</si>
  <si>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</si>
  <si>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</si>
  <si>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</si>
  <si>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</si>
  <si>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</si>
  <si>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</si>
  <si>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</si>
  <si>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</si>
  <si>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</si>
  <si>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</si>
  <si>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</si>
  <si>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</si>
  <si>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</si>
  <si>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</si>
  <si>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</si>
  <si>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</si>
  <si>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</si>
  <si>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</si>
  <si>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</si>
  <si>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</si>
  <si>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</si>
  <si>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</si>
  <si>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</si>
  <si>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</si>
  <si>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</si>
  <si>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</si>
  <si>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</si>
  <si>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</si>
  <si>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</si>
  <si>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</si>
  <si>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</si>
  <si>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</si>
  <si>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</si>
  <si>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</si>
  <si>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</si>
  <si>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</si>
  <si>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</si>
  <si>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</si>
  <si>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</si>
  <si>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</si>
  <si>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</si>
  <si>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</si>
  <si>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</si>
  <si>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</si>
  <si>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</si>
  <si>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</si>
  <si>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</si>
  <si>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</si>
  <si>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</si>
  <si>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</si>
  <si>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</si>
  <si>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</si>
  <si>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</si>
  <si>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</si>
  <si>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</si>
  <si>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</si>
  <si>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</si>
  <si>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</si>
  <si>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</si>
  <si>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</si>
  <si>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</si>
  <si>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</si>
  <si>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</si>
  <si>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</si>
  <si>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</si>
  <si>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</si>
  <si>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</si>
  <si>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</si>
  <si>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</si>
  <si>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</si>
  <si>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</si>
  <si>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</si>
  <si>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</si>
  <si>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</si>
  <si>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</si>
  <si>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</si>
  <si>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</si>
  <si>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</si>
  <si>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</si>
  <si>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</si>
  <si>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</si>
  <si>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</si>
  <si>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</si>
  <si>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</si>
  <si>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</si>
  <si>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</si>
  <si>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</si>
  <si>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</si>
  <si>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</si>
  <si>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</si>
  <si>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</si>
  <si>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</si>
  <si>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</si>
  <si>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</si>
  <si>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</si>
  <si>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</si>
  <si>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</si>
  <si>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</si>
  <si>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</si>
  <si>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</si>
  <si>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</si>
  <si>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</si>
  <si>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</si>
  <si>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</si>
  <si>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</si>
  <si>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</si>
  <si>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</si>
  <si>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</si>
  <si>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</si>
  <si>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</si>
  <si>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</si>
  <si>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</si>
  <si>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</si>
  <si>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</si>
  <si>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</si>
  <si>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</si>
  <si>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</si>
  <si>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</si>
  <si>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</si>
  <si>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</si>
  <si>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</si>
  <si>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</si>
  <si>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</si>
  <si>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</si>
  <si>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</si>
  <si>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</si>
  <si>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</si>
  <si>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</si>
  <si>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</si>
  <si>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</si>
  <si>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</si>
  <si>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</si>
  <si>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</si>
  <si>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</si>
  <si>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</si>
  <si>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</si>
  <si>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</si>
  <si>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</si>
  <si>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</si>
  <si>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</si>
  <si>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</si>
  <si>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</si>
  <si>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</si>
  <si>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</si>
  <si>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</si>
  <si>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</si>
  <si>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</si>
  <si>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</si>
  <si>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</si>
  <si>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</si>
  <si>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</si>
  <si>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</si>
  <si>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</si>
  <si>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</si>
  <si>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</si>
  <si>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</si>
  <si>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</si>
  <si>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</si>
  <si>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</si>
  <si>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</si>
  <si>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</si>
  <si>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</si>
  <si>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</si>
  <si>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</si>
  <si>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</si>
  <si>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</si>
  <si>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</si>
  <si>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</si>
  <si>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</si>
  <si>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</si>
  <si>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</si>
  <si>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</si>
  <si>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</si>
  <si>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</si>
  <si>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</si>
  <si>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</si>
  <si>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</si>
  <si>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</si>
  <si>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</si>
  <si>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</si>
  <si>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</si>
  <si>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</si>
  <si>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</si>
  <si>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</si>
  <si>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</si>
  <si>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</si>
  <si>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</si>
  <si>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</si>
  <si>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</si>
  <si>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</si>
  <si>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</si>
  <si>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</si>
  <si>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</si>
  <si>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</si>
  <si>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</si>
  <si>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</si>
  <si>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</si>
  <si>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</si>
  <si>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</si>
  <si>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</si>
  <si>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</si>
  <si>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</si>
  <si>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</si>
  <si>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</si>
  <si>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</si>
  <si>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</si>
  <si>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</si>
  <si>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</si>
  <si>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</si>
  <si>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</si>
  <si>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</si>
  <si>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</si>
  <si>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</si>
  <si>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</si>
  <si>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</si>
  <si>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</si>
  <si>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</si>
  <si>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</si>
  <si>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</si>
  <si>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</si>
  <si>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</si>
  <si>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</si>
  <si>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</si>
  <si>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</si>
  <si>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</si>
  <si>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</si>
  <si>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</si>
  <si>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</si>
  <si>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</si>
  <si>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</si>
  <si>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</si>
  <si>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</si>
  <si>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</si>
  <si>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</si>
  <si>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</si>
  <si>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</si>
  <si>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</si>
  <si>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</si>
  <si>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</si>
  <si>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</si>
  <si>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</si>
  <si>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</si>
  <si>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</si>
  <si>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</si>
  <si>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</si>
  <si>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</si>
  <si>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</si>
  <si>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</si>
  <si>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</si>
  <si>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</si>
  <si>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</si>
  <si>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</si>
  <si>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</si>
  <si>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</si>
  <si>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</si>
  <si>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</si>
  <si>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</si>
  <si>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</si>
  <si>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</si>
  <si>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</si>
  <si>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</si>
  <si>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</si>
  <si>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</si>
  <si>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</si>
  <si>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</si>
  <si>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</si>
  <si>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</si>
  <si>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</si>
  <si>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</si>
  <si>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</si>
  <si>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</si>
  <si>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</si>
  <si>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</si>
  <si>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</si>
  <si>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</si>
  <si>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</si>
  <si>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</si>
  <si>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</si>
  <si>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</si>
  <si>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</si>
  <si>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</si>
  <si>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</si>
  <si>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</si>
  <si>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</si>
  <si>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</si>
  <si>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</si>
  <si>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</si>
  <si>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</si>
  <si>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</si>
  <si>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</si>
  <si>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</si>
  <si>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</si>
  <si>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</si>
  <si>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</si>
  <si>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</si>
  <si>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</si>
  <si>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</si>
  <si>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</si>
  <si>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</si>
  <si>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</si>
  <si>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</si>
  <si>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</si>
  <si>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</si>
  <si>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</si>
  <si>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</si>
  <si>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</si>
  <si>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</si>
  <si>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</si>
  <si>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</si>
  <si>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</si>
  <si>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</si>
  <si>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</si>
  <si>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</si>
  <si>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</si>
  <si>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</si>
  <si>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</si>
  <si>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</si>
  <si>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</si>
  <si>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</si>
  <si>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</si>
  <si>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</si>
  <si>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</si>
  <si>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</si>
  <si>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</si>
  <si>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</si>
  <si>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</si>
  <si>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</si>
  <si>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</si>
  <si>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</si>
  <si>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</si>
  <si>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</si>
  <si>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</si>
  <si>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</si>
  <si>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</si>
  <si>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</si>
  <si>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</si>
  <si>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</si>
  <si>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</si>
  <si>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</si>
  <si>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</si>
  <si>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</si>
  <si>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</si>
  <si>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</si>
  <si>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</si>
  <si>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</si>
  <si>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</si>
  <si>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</si>
  <si>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</si>
  <si>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</si>
  <si>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</si>
  <si>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</si>
  <si>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</si>
  <si>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</si>
  <si>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</si>
  <si>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</si>
  <si>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</si>
  <si>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</si>
  <si>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</si>
  <si>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</si>
  <si>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</si>
  <si>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</si>
  <si>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</si>
  <si>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</si>
  <si>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</si>
  <si>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</si>
  <si>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</si>
  <si>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</si>
  <si>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</si>
  <si>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</si>
  <si>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</si>
  <si>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</si>
  <si>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</si>
  <si>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</si>
  <si>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</si>
  <si>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</si>
  <si>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</si>
  <si>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</si>
  <si>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</si>
  <si>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</si>
  <si>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</si>
  <si>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</si>
  <si>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</si>
  <si>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</si>
  <si>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</si>
  <si>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</si>
  <si>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</si>
  <si>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</si>
  <si>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</si>
  <si>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</si>
  <si>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</si>
  <si>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</si>
  <si>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</si>
  <si>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</si>
  <si>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</si>
  <si>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</si>
  <si>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</si>
  <si>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</si>
  <si>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</si>
  <si>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</si>
  <si>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</si>
  <si>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</si>
  <si>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</si>
  <si>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</si>
  <si>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</si>
  <si>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</si>
  <si>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</si>
  <si>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</si>
  <si>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</si>
  <si>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</si>
  <si>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</si>
  <si>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</si>
  <si>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</si>
  <si>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</si>
  <si>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</si>
  <si>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</si>
  <si>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</si>
  <si>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</si>
  <si>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</si>
  <si>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</si>
  <si>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</si>
  <si>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</si>
  <si>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</si>
  <si>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</si>
  <si>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</si>
  <si>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</si>
  <si>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</si>
  <si>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</si>
  <si>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</si>
  <si>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</si>
  <si>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</si>
  <si>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</si>
  <si>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</si>
  <si>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</si>
  <si>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</si>
  <si>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</si>
  <si>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</si>
  <si>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</si>
  <si>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</si>
  <si>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</si>
  <si>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</si>
  <si>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</si>
  <si>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</si>
  <si>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</si>
  <si>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</si>
  <si>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</si>
  <si>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</si>
  <si>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</si>
  <si>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</si>
  <si>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</si>
  <si>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</si>
  <si>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</si>
  <si>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</si>
  <si>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</si>
  <si>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</si>
  <si>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</si>
  <si>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</si>
  <si>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</si>
  <si>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</si>
  <si>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</si>
  <si>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</si>
  <si>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</si>
  <si>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</si>
  <si>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</si>
  <si>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</si>
  <si>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</si>
  <si>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</si>
  <si>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</si>
  <si>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</si>
  <si>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</si>
  <si>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</si>
  <si>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</si>
  <si>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</si>
  <si>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</si>
  <si>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</si>
  <si>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</si>
  <si>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</si>
  <si>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</si>
  <si>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</si>
  <si>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</si>
  <si>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</si>
  <si>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</si>
  <si>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</si>
  <si>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</si>
  <si>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</si>
  <si>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</si>
  <si>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</si>
  <si>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</si>
  <si>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</si>
  <si>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</si>
  <si>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</si>
  <si>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</si>
  <si>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</si>
  <si>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</si>
  <si>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</si>
  <si>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</si>
  <si>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</si>
  <si>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</si>
  <si>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</si>
  <si>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</si>
  <si>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</si>
  <si>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</si>
  <si>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</si>
  <si>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</si>
  <si>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</si>
  <si>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</si>
  <si>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</si>
  <si>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</si>
  <si>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</si>
  <si>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</si>
  <si>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</si>
  <si>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</si>
  <si>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</si>
  <si>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</si>
  <si>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</si>
  <si>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</si>
  <si>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</si>
  <si>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</si>
  <si>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</si>
  <si>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</si>
  <si>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</si>
  <si>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</si>
  <si>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</si>
  <si>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</si>
  <si>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</si>
  <si>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</si>
  <si>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</si>
  <si>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</si>
  <si>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</si>
  <si>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</si>
  <si>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</si>
  <si>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</si>
  <si>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</si>
  <si>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</si>
  <si>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</si>
  <si>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</si>
  <si>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</si>
  <si>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</si>
  <si>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</si>
  <si>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</si>
  <si>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</si>
  <si>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</si>
  <si>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</si>
  <si>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</si>
  <si>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</si>
  <si>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</si>
  <si>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</si>
  <si>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</si>
  <si>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</si>
  <si>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</si>
  <si>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</si>
  <si>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</si>
  <si>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</si>
  <si>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</si>
  <si>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</si>
  <si>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</si>
  <si>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</si>
  <si>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</si>
  <si>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</si>
  <si>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</si>
  <si>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</si>
  <si>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</si>
  <si>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</si>
  <si>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</si>
  <si>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</si>
  <si>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</si>
  <si>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</si>
  <si>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</si>
  <si>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</si>
  <si>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</si>
  <si>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</si>
  <si>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</si>
  <si>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</si>
  <si>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</si>
  <si>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</si>
  <si>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</si>
  <si>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</si>
  <si>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</si>
  <si>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</si>
  <si>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</si>
  <si>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</si>
  <si>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</si>
  <si>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</si>
  <si>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</si>
  <si>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</si>
  <si>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</si>
  <si>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</si>
  <si>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</si>
  <si>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</si>
  <si>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</si>
  <si>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</si>
  <si>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</si>
  <si>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</si>
  <si>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</si>
  <si>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</si>
  <si>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</si>
  <si>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</si>
  <si>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</si>
  <si>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</si>
  <si>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</si>
  <si>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</si>
  <si>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</si>
  <si>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</si>
  <si>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</si>
  <si>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</si>
  <si>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</si>
  <si>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</si>
  <si>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</si>
  <si>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</si>
  <si>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</si>
  <si>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</si>
  <si>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</si>
  <si>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</si>
  <si>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</si>
  <si>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</si>
  <si>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</si>
  <si>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</si>
  <si>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</si>
  <si>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</si>
  <si>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</si>
  <si>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</si>
  <si>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</si>
  <si>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</si>
  <si>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</si>
  <si>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</si>
  <si>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</si>
  <si>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</si>
  <si>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</si>
  <si>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</si>
  <si>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</si>
  <si>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</si>
  <si>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</si>
  <si>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</si>
  <si>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</si>
  <si>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</si>
  <si>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</si>
  <si>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</si>
  <si>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</si>
  <si>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</si>
  <si>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</si>
  <si>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</si>
  <si>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</si>
  <si>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</si>
  <si>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</si>
  <si>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</si>
  <si>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</si>
  <si>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</si>
  <si>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</si>
  <si>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</si>
  <si>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</si>
  <si>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</si>
  <si>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</si>
  <si>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</si>
  <si>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</si>
  <si>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</si>
  <si>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</si>
  <si>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</si>
  <si>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</si>
  <si>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</si>
  <si>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</si>
  <si>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</si>
  <si>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</si>
  <si>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</si>
  <si>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</si>
  <si>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</si>
  <si>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</si>
  <si>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</si>
  <si>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</si>
  <si>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</si>
  <si>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</si>
  <si>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</si>
  <si>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</si>
  <si>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</si>
  <si>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</si>
  <si>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</si>
  <si>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</si>
  <si>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</si>
  <si>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</si>
  <si>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</si>
  <si>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</si>
  <si>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</si>
  <si>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</si>
  <si>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</si>
  <si>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</si>
  <si>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</si>
  <si>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</si>
  <si>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</si>
  <si>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</si>
  <si>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</si>
  <si>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</si>
  <si>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</si>
  <si>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</si>
  <si>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</si>
  <si>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</si>
  <si>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</si>
  <si>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</si>
  <si>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</si>
  <si>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</si>
  <si>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</si>
  <si>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</si>
  <si>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</si>
  <si>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</si>
  <si>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</si>
  <si>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</si>
  <si>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</si>
  <si>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</si>
  <si>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</si>
  <si>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</si>
  <si>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</si>
  <si>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</si>
  <si>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</si>
  <si>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</si>
  <si>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</si>
  <si>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</si>
  <si>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</si>
  <si>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</si>
  <si>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</si>
  <si>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</si>
  <si>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</si>
  <si>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</si>
  <si>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</si>
  <si>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</si>
  <si>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</si>
  <si>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</si>
  <si>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</si>
  <si>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</si>
  <si>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</si>
  <si>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</si>
  <si>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</si>
  <si>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</si>
  <si>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</si>
  <si>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</si>
  <si>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</si>
  <si>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</si>
  <si>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</si>
  <si>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</si>
  <si>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</si>
  <si>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</si>
  <si>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</si>
  <si>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</si>
  <si>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</si>
  <si>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</si>
  <si>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</si>
  <si>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</si>
  <si>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</si>
  <si>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</si>
  <si>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</si>
  <si>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</si>
  <si>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</si>
  <si>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</si>
  <si>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</si>
  <si>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</si>
  <si>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</si>
  <si>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</si>
  <si>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</si>
  <si>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</si>
  <si>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</si>
  <si>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</si>
  <si>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</si>
  <si>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</si>
  <si>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</si>
  <si>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</si>
  <si>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</si>
  <si>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</si>
  <si>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</si>
  <si>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</si>
  <si>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</si>
  <si>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</si>
  <si>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</si>
  <si>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</si>
  <si>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</si>
  <si>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</si>
  <si>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</si>
  <si>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</si>
  <si>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</si>
  <si>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</si>
  <si>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</si>
  <si>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</si>
  <si>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</si>
  <si>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</si>
  <si>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</si>
  <si>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</si>
  <si>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</si>
  <si>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</si>
  <si>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</si>
  <si>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</si>
  <si>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</si>
  <si>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</si>
  <si>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</si>
  <si>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</si>
  <si>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</si>
  <si>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</si>
  <si>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</si>
  <si>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</si>
  <si>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</si>
  <si>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</si>
  <si>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</si>
  <si>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</si>
  <si>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</si>
  <si>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</si>
  <si>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</si>
  <si>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</si>
  <si>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</si>
  <si>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</si>
  <si>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</si>
  <si>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</si>
  <si>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</si>
  <si>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</si>
  <si>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</si>
  <si>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</si>
  <si>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</si>
  <si>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</si>
  <si>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</si>
  <si>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</si>
  <si>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</si>
  <si>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</si>
  <si>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</si>
  <si>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</si>
  <si>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</si>
  <si>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</si>
  <si>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</si>
  <si>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</si>
  <si>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</si>
  <si>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</si>
  <si>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</si>
  <si>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</si>
  <si>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</si>
  <si>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</si>
  <si>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</si>
  <si>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</si>
  <si>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</si>
  <si>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</si>
  <si>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</si>
  <si>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</si>
  <si>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</si>
  <si>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</si>
  <si>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</si>
  <si>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</si>
  <si>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</si>
  <si>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</si>
  <si>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</si>
  <si>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</si>
  <si>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</si>
  <si>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</si>
  <si>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</si>
  <si>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</si>
  <si>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</si>
  <si>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</si>
  <si>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</si>
  <si>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</si>
  <si>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</si>
  <si>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</si>
  <si>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</si>
  <si>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</si>
  <si>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</si>
  <si>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</si>
  <si>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</si>
  <si>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</si>
  <si>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</si>
  <si>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</si>
  <si>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</si>
  <si>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</si>
  <si>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</si>
  <si>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</si>
  <si>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</si>
  <si>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</si>
  <si>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</si>
  <si>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</si>
  <si>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</si>
  <si>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</si>
  <si>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</si>
  <si>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</si>
  <si>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</si>
  <si>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</si>
  <si>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</si>
  <si>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</si>
  <si>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</si>
  <si>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</si>
  <si>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</si>
  <si>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</si>
  <si>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</si>
  <si>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</si>
  <si>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</si>
  <si>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</si>
  <si>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</si>
  <si>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</si>
  <si>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</si>
  <si>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</si>
  <si>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</si>
  <si>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</si>
  <si>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</si>
  <si>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</si>
  <si>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</si>
  <si>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</si>
  <si>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</si>
  <si>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</si>
  <si>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</si>
  <si>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</si>
  <si>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</si>
  <si>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</si>
  <si>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</si>
  <si>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</si>
  <si>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</si>
  <si>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</si>
  <si>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</si>
  <si>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</si>
  <si>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</si>
  <si>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</si>
  <si>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</si>
  <si>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</si>
  <si>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</si>
  <si>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</si>
  <si>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</si>
  <si>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</si>
  <si>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</si>
  <si>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</si>
  <si>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</si>
  <si>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</si>
  <si>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</si>
  <si>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</si>
  <si>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</si>
  <si>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</si>
  <si>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</si>
  <si>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</si>
  <si>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</si>
  <si>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</si>
  <si>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</si>
  <si>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</si>
  <si>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</si>
  <si>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</si>
  <si>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</si>
  <si>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</si>
  <si>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</si>
  <si>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</si>
  <si>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</si>
  <si>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</si>
  <si>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</si>
  <si>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</si>
  <si>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</si>
  <si>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</si>
  <si>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</si>
  <si>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</si>
  <si>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</si>
  <si>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</si>
  <si>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</si>
  <si>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</si>
  <si>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</si>
  <si>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</si>
  <si>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</si>
  <si>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</si>
  <si>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</si>
  <si>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</si>
  <si>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</si>
  <si>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</si>
  <si>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</si>
  <si>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</si>
  <si>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</si>
  <si>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</si>
  <si>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</si>
  <si>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</si>
  <si>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</si>
  <si>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</si>
  <si>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</si>
  <si>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</si>
  <si>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</si>
  <si>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</si>
  <si>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</si>
  <si>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</si>
  <si>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</si>
  <si>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</si>
  <si>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</si>
  <si>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</si>
  <si>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</si>
  <si>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</si>
  <si>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</si>
  <si>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</si>
  <si>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</si>
  <si>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</si>
  <si>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</si>
  <si>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</si>
  <si>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</si>
  <si>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</si>
  <si>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</si>
  <si>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</si>
  <si>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</si>
  <si>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</si>
  <si>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</si>
  <si>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</si>
  <si>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</si>
  <si>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</si>
  <si>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</si>
  <si>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</si>
  <si>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</si>
  <si>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</si>
  <si>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</si>
  <si>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</si>
  <si>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</si>
  <si>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</si>
  <si>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</si>
  <si>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</si>
  <si>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</si>
  <si>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</si>
  <si>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</si>
  <si>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</si>
  <si>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</si>
  <si>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</si>
  <si>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</si>
  <si>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</si>
  <si>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</si>
  <si>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</si>
  <si>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</si>
  <si>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</si>
  <si>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</si>
  <si>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</si>
  <si>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</si>
  <si>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</si>
  <si>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</si>
  <si>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</si>
  <si>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</si>
  <si>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</si>
  <si>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</si>
  <si>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</si>
  <si>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</si>
  <si>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</si>
  <si>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</si>
  <si>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</si>
  <si>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</si>
  <si>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</si>
  <si>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</si>
  <si>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</si>
  <si>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</si>
  <si>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</si>
  <si>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</si>
  <si>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</si>
  <si>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</si>
  <si>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</si>
  <si>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</si>
  <si>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</si>
  <si>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</si>
  <si>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</si>
  <si>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</si>
  <si>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</si>
  <si>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</si>
  <si>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</si>
  <si>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</si>
  <si>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</si>
  <si>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</si>
  <si>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</si>
  <si>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</si>
  <si>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</si>
  <si>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</si>
  <si>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</si>
  <si>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</si>
  <si>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</si>
  <si>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</si>
  <si>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</si>
  <si>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</si>
  <si>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</si>
  <si>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</si>
  <si>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</si>
  <si>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</si>
  <si>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</si>
  <si>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</si>
  <si>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</si>
  <si>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</si>
  <si>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</si>
  <si>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</si>
  <si>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</si>
  <si>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</si>
  <si>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</si>
  <si>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</si>
  <si>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</si>
  <si>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</si>
  <si>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</si>
  <si>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</si>
  <si>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</si>
  <si>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</si>
  <si>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</si>
  <si>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</si>
  <si>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</si>
  <si>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</si>
  <si>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</si>
  <si>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</si>
  <si>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</si>
  <si>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</si>
  <si>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</si>
  <si>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</si>
  <si>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</si>
  <si>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</si>
  <si>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</si>
  <si>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</si>
  <si>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</si>
  <si>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</si>
  <si>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</si>
  <si>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</si>
  <si>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</si>
  <si>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</si>
  <si>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</si>
  <si>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</si>
  <si>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</si>
  <si>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</si>
  <si>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</si>
  <si>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</si>
  <si>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</si>
  <si>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</si>
  <si>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</si>
  <si>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</si>
  <si>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</si>
  <si>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</si>
  <si>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</si>
  <si>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</si>
  <si>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</si>
  <si>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</si>
  <si>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</si>
  <si>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</si>
  <si>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</si>
  <si>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</si>
  <si>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</si>
  <si>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</si>
  <si>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</si>
  <si>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</si>
  <si>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</si>
  <si>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</si>
  <si>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</si>
  <si>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</si>
  <si>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</si>
  <si>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</si>
  <si>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</si>
  <si>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</si>
  <si>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</si>
  <si>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</si>
  <si>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</si>
  <si>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</si>
  <si>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</si>
  <si>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</si>
  <si>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</si>
  <si>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</si>
  <si>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</si>
  <si>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</si>
  <si>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</si>
  <si>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</si>
  <si>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</si>
  <si>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</si>
  <si>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</si>
  <si>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</si>
  <si>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</si>
  <si>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</si>
  <si>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</si>
  <si>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</si>
  <si>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</si>
  <si>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</si>
  <si>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</si>
  <si>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</si>
  <si>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</si>
  <si>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</si>
  <si>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</si>
  <si>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</si>
  <si>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</si>
  <si>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</si>
  <si>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</si>
  <si>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</si>
  <si>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</si>
  <si>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</si>
  <si>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</si>
  <si>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</si>
  <si>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</si>
  <si>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</si>
  <si>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</si>
  <si>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</si>
  <si>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</si>
  <si>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</si>
  <si>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</si>
  <si>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</si>
  <si>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</si>
  <si>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</si>
  <si>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</si>
  <si>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</si>
  <si>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</si>
  <si>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</si>
  <si>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</si>
  <si>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</si>
  <si>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</si>
  <si>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</si>
  <si>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</si>
  <si>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</si>
  <si>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</si>
  <si>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</si>
  <si>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</si>
  <si>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</si>
  <si>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</si>
  <si>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</si>
  <si>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</si>
  <si>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</si>
  <si>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</si>
  <si>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</si>
  <si>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</si>
  <si>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</si>
  <si>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</si>
  <si>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</si>
  <si>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</si>
  <si>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</si>
  <si>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</si>
  <si>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</si>
  <si>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</si>
  <si>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</si>
  <si>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</si>
  <si>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</si>
  <si>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</si>
  <si>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</si>
  <si>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</si>
  <si>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</si>
  <si>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</si>
  <si>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</si>
  <si>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</si>
  <si>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</si>
  <si>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</si>
  <si>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</si>
  <si>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</si>
  <si>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</si>
  <si>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</si>
  <si>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</si>
  <si>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</si>
  <si>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</si>
  <si>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</si>
  <si>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</si>
  <si>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</si>
  <si>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</si>
  <si>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</si>
  <si>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</si>
  <si>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</si>
  <si>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</si>
  <si>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</si>
  <si>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</si>
  <si>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</si>
  <si>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</si>
  <si>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</si>
  <si>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</si>
  <si>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</si>
  <si>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</si>
  <si>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</si>
  <si>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</si>
  <si>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</si>
  <si>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</si>
  <si>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</si>
  <si>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</si>
  <si>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</si>
  <si>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</si>
  <si>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</si>
  <si>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</si>
  <si>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</si>
  <si>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</si>
  <si>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</si>
  <si>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</si>
  <si>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</si>
  <si>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</si>
  <si>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</si>
  <si>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</si>
  <si>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</si>
  <si>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</si>
  <si>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</si>
  <si>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</si>
  <si>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</si>
  <si>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</si>
  <si>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</si>
  <si>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</si>
  <si>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</si>
  <si>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</si>
  <si>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</si>
  <si>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</si>
  <si>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</si>
  <si>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</si>
  <si>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</si>
  <si>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</si>
  <si>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</si>
  <si>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</si>
  <si>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</si>
  <si>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</si>
  <si>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</si>
  <si>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</si>
  <si>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</si>
  <si>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</si>
  <si>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</si>
  <si>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</si>
  <si>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</si>
  <si>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</si>
  <si>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</si>
  <si>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</si>
  <si>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</si>
  <si>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</si>
  <si>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</si>
  <si>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</si>
  <si>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</si>
  <si>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</si>
  <si>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</si>
  <si>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</si>
  <si>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</si>
  <si>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</si>
  <si>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</si>
  <si>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</si>
  <si>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</si>
  <si>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</si>
  <si>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</si>
  <si>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</si>
  <si>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</si>
  <si>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</si>
  <si>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</si>
  <si>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</si>
  <si>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</si>
  <si>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</si>
  <si>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</si>
  <si>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</si>
  <si>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</si>
  <si>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</si>
  <si>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</si>
  <si>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</si>
  <si>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</si>
  <si>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</si>
  <si>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</si>
  <si>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</si>
  <si>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</si>
  <si>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</si>
  <si>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</si>
  <si>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</si>
  <si>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</si>
  <si>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</si>
  <si>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</si>
  <si>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</si>
  <si>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</si>
  <si>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</si>
  <si>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</si>
  <si>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</si>
  <si>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</si>
  <si>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</si>
  <si>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</si>
  <si>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</si>
  <si>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</si>
  <si>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</si>
  <si>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</si>
  <si>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</si>
  <si>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</si>
  <si>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</si>
  <si>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</si>
  <si>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</si>
  <si>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</si>
  <si>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</si>
  <si>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</si>
  <si>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</si>
  <si>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</si>
  <si>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</si>
  <si>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</si>
  <si>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</si>
  <si>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</si>
  <si>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</si>
  <si>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</si>
  <si>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</si>
  <si>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</si>
  <si>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</si>
  <si>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</si>
  <si>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</si>
  <si>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</si>
  <si>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</si>
  <si>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</si>
  <si>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</si>
  <si>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</si>
  <si>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</si>
  <si>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</si>
  <si>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</si>
  <si>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</si>
  <si>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</si>
  <si>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</si>
  <si>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</si>
  <si>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</si>
  <si>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</si>
  <si>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</si>
  <si>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</si>
  <si>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</si>
  <si>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</si>
  <si>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</si>
  <si>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</si>
  <si>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</si>
  <si>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</si>
  <si>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</si>
  <si>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</si>
  <si>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</si>
  <si>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</si>
  <si>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</si>
  <si>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</si>
  <si>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</si>
  <si>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</si>
  <si>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</si>
  <si>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</si>
  <si>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</si>
  <si>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</si>
  <si>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</si>
  <si>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</si>
  <si>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</si>
  <si>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</si>
  <si>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</si>
  <si>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</si>
  <si>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</si>
  <si>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</si>
  <si>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</si>
  <si>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</si>
  <si>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</si>
  <si>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</si>
  <si>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</si>
  <si>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</si>
  <si>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</si>
  <si>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</si>
  <si>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</si>
  <si>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</si>
  <si>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</si>
  <si>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</si>
  <si>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</si>
  <si>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</si>
  <si>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</si>
  <si>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</si>
  <si>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</si>
  <si>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</si>
  <si>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</si>
  <si>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</si>
  <si>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</si>
  <si>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</si>
  <si>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</si>
  <si>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</si>
  <si>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</si>
  <si>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</si>
  <si>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</si>
  <si>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</si>
  <si>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</si>
  <si>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</si>
  <si>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</si>
  <si>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</si>
  <si>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</si>
  <si>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</si>
  <si>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</si>
  <si>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</si>
  <si>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</si>
  <si>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</si>
  <si>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</si>
  <si>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</si>
  <si>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</si>
  <si>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</si>
  <si>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</si>
  <si>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</si>
  <si>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</si>
  <si>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</si>
  <si>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</si>
  <si>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</si>
  <si>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</si>
  <si>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</si>
  <si>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</si>
  <si>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</si>
  <si>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</si>
  <si>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</si>
  <si>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</si>
  <si>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</si>
  <si>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</si>
  <si>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</si>
  <si>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</si>
  <si>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</si>
  <si>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</si>
  <si>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</si>
  <si>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</si>
  <si>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</si>
  <si>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</si>
  <si>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</si>
  <si>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</si>
  <si>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</si>
  <si>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</si>
  <si>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</si>
  <si>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</si>
  <si>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</si>
  <si>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</si>
  <si>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</si>
  <si>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</si>
  <si>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</si>
  <si>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</si>
  <si>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</si>
  <si>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</si>
  <si>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</si>
  <si>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</si>
  <si>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</si>
  <si>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</si>
  <si>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</si>
  <si>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</si>
  <si>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</si>
  <si>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</si>
  <si>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</si>
  <si>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</si>
  <si>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</si>
  <si>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</si>
  <si>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</si>
  <si>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</si>
  <si>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</si>
  <si>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</si>
  <si>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</si>
  <si>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</si>
  <si>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</si>
  <si>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</si>
  <si>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</si>
  <si>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</si>
  <si>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</si>
  <si>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</si>
  <si>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</si>
  <si>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</si>
  <si>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</si>
  <si>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</si>
  <si>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</si>
  <si>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</si>
  <si>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</si>
  <si>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</si>
  <si>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</si>
  <si>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</si>
  <si>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</si>
  <si>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</si>
  <si>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</si>
  <si>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</si>
  <si>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</si>
  <si>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</si>
  <si>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</si>
  <si>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</si>
  <si>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</si>
  <si>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</si>
  <si>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</si>
  <si>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</si>
  <si>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</si>
  <si>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</si>
  <si>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</si>
  <si>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</si>
  <si>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</si>
  <si>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</si>
  <si>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</si>
  <si>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</si>
  <si>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</si>
  <si>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</si>
  <si>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</si>
  <si>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</si>
  <si>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</si>
  <si>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</si>
  <si>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</si>
  <si>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</si>
  <si>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</si>
  <si>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</si>
  <si>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</si>
  <si>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</si>
  <si>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</si>
  <si>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</si>
  <si>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</si>
  <si>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</si>
  <si>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</si>
  <si>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</si>
  <si>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</si>
  <si>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</si>
  <si>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</si>
  <si>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</si>
  <si>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</si>
  <si>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</si>
  <si>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</si>
  <si>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</si>
  <si>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</si>
  <si>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</si>
  <si>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</si>
  <si>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</si>
  <si>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</si>
  <si>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</si>
  <si>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</si>
  <si>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</si>
  <si>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</si>
  <si>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</si>
  <si>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</si>
  <si>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</si>
  <si>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</si>
  <si>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</si>
  <si>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</si>
  <si>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</si>
  <si>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</si>
  <si>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</si>
  <si>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</si>
  <si>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</si>
  <si>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</si>
  <si>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</si>
  <si>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</si>
  <si>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</si>
  <si>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</si>
  <si>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</si>
  <si>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</si>
  <si>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</si>
  <si>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</si>
  <si>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</si>
  <si>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</si>
  <si>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</si>
  <si>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</si>
  <si>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</si>
  <si>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</si>
  <si>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</si>
  <si>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</si>
  <si>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</si>
  <si>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</si>
  <si>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</si>
  <si>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</si>
  <si>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</si>
  <si>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</si>
  <si>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</si>
  <si>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</si>
  <si>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</si>
  <si>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</si>
  <si>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</si>
  <si>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</si>
  <si>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</si>
  <si>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</si>
  <si>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</si>
  <si>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</si>
  <si>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</si>
  <si>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</si>
  <si>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</si>
  <si>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</si>
  <si>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</si>
  <si>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</si>
  <si>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</si>
  <si>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</si>
  <si>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</si>
  <si>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</si>
  <si>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</si>
  <si>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</si>
  <si>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</si>
  <si>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</si>
  <si>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</si>
  <si>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</si>
  <si>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</si>
  <si>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</si>
  <si>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</si>
  <si>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</si>
  <si>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</si>
  <si>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</si>
  <si>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</si>
  <si>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</si>
  <si>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</si>
  <si>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</si>
  <si>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</si>
  <si>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</si>
  <si>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</si>
  <si>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</si>
  <si>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</si>
  <si>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</si>
  <si>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</si>
  <si>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</si>
  <si>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</si>
  <si>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</si>
  <si>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</si>
  <si>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</si>
  <si>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</si>
  <si>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</si>
  <si>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</si>
  <si>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</si>
  <si>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</si>
  <si>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</si>
  <si>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</si>
  <si>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</si>
  <si>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</si>
  <si>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</si>
  <si>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</si>
  <si>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</si>
  <si>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</si>
  <si>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</si>
  <si>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</si>
  <si>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</si>
  <si>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</si>
  <si>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</si>
  <si>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</si>
  <si>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</si>
  <si>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</si>
  <si>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</si>
  <si>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</si>
  <si>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</si>
  <si>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</si>
  <si>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</si>
  <si>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</si>
  <si>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</si>
  <si>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</si>
  <si>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</si>
  <si>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</si>
  <si>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</si>
  <si>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</si>
  <si>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</si>
  <si>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</si>
  <si>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</si>
  <si>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</si>
  <si>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</si>
  <si>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</si>
  <si>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</si>
  <si>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</si>
  <si>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</si>
  <si>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</si>
  <si>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</si>
  <si>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</si>
  <si>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</si>
  <si>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</si>
  <si>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</si>
  <si>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</si>
  <si>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</si>
  <si>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</si>
  <si>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</si>
  <si>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</si>
  <si>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</si>
  <si>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</si>
  <si>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</si>
  <si>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</si>
  <si>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</si>
  <si>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</si>
  <si>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</si>
  <si>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</si>
  <si>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</si>
  <si>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</si>
  <si>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</si>
  <si>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</si>
  <si>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</si>
  <si>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</si>
  <si>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</si>
  <si>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</si>
  <si>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</si>
  <si>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</si>
  <si>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</si>
  <si>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</si>
  <si>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</si>
  <si>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</si>
  <si>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</si>
  <si>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</si>
  <si>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</si>
  <si>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</si>
  <si>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</si>
  <si>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</si>
  <si>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</si>
  <si>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</si>
  <si>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</si>
  <si>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</si>
  <si>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</si>
  <si>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</si>
  <si>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</si>
  <si>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</si>
  <si>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</si>
  <si>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</si>
  <si>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</si>
  <si>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</si>
  <si>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</si>
  <si>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</si>
  <si>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</si>
  <si>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</si>
  <si>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</si>
  <si>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</si>
  <si>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</si>
  <si>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</si>
  <si>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</si>
  <si>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</si>
  <si>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</si>
  <si>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</si>
  <si>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</si>
  <si>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</si>
  <si>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</si>
  <si>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</si>
  <si>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</si>
  <si>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</si>
  <si>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</si>
  <si>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</si>
  <si>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</si>
  <si>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</si>
  <si>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</si>
  <si>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</si>
  <si>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</si>
  <si>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</si>
  <si>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</si>
  <si>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</si>
  <si>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</si>
  <si>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</si>
  <si>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</si>
  <si>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</si>
  <si>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</si>
  <si>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</si>
  <si>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</si>
  <si>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</si>
  <si>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</si>
  <si>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</si>
  <si>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</si>
  <si>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</si>
  <si>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</si>
  <si>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</si>
  <si>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</si>
  <si>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</si>
  <si>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</si>
  <si>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</si>
  <si>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</si>
  <si>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</si>
  <si>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</si>
  <si>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</si>
  <si>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</si>
  <si>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</si>
  <si>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</si>
  <si>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</si>
  <si>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</si>
  <si>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</si>
  <si>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</si>
  <si>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</si>
  <si>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</si>
  <si>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</si>
  <si>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</si>
  <si>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</si>
  <si>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</si>
  <si>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</si>
  <si>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</si>
  <si>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</si>
  <si>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</si>
  <si>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</si>
  <si>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</si>
  <si>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</si>
  <si>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</si>
  <si>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</si>
  <si>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</si>
  <si>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</si>
  <si>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</si>
  <si>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</si>
  <si>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</si>
  <si>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</si>
  <si>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</si>
  <si>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</si>
  <si>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</si>
  <si>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</si>
  <si>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</si>
  <si>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</si>
  <si>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</si>
  <si>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</si>
  <si>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</si>
  <si>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</si>
  <si>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</si>
  <si>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</si>
  <si>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</si>
  <si>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</si>
  <si>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</si>
  <si>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</si>
  <si>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</si>
  <si>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</si>
  <si>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</si>
  <si>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</si>
  <si>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</si>
  <si>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</si>
  <si>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</si>
  <si>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</si>
  <si>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</si>
  <si>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</si>
  <si>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</si>
  <si>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</si>
  <si>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</si>
  <si>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</si>
  <si>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</si>
  <si>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</si>
  <si>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</si>
  <si>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</si>
  <si>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</si>
  <si>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</si>
  <si>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</si>
  <si>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</si>
  <si>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</si>
  <si>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</si>
  <si>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</si>
  <si>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</si>
  <si>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</si>
  <si>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</si>
  <si>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</si>
  <si>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</si>
  <si>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</si>
  <si>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</si>
  <si>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</si>
  <si>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</si>
  <si>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</si>
  <si>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</si>
  <si>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</si>
  <si>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</si>
  <si>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</si>
  <si>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</si>
  <si>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</si>
  <si>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</si>
  <si>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</si>
  <si>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</si>
  <si>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</si>
  <si>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</si>
  <si>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</si>
  <si>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</si>
  <si>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</si>
  <si>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</si>
  <si>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</si>
  <si>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</si>
  <si>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</si>
  <si>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</si>
  <si>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</si>
  <si>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</si>
  <si>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</si>
  <si>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</si>
  <si>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</si>
  <si>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</si>
  <si>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</si>
  <si>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</si>
  <si>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</si>
  <si>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</si>
  <si>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</si>
  <si>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</si>
  <si>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</si>
  <si>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</si>
  <si>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</si>
  <si>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</si>
  <si>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</si>
  <si>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</si>
  <si>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</si>
  <si>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</si>
  <si>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</si>
  <si>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</si>
  <si>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</si>
  <si>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</si>
  <si>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</si>
  <si>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</si>
  <si>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</si>
  <si>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</si>
  <si>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</si>
  <si>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</si>
  <si>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</si>
  <si>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</si>
  <si>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</si>
  <si>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</si>
  <si>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</si>
  <si>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</si>
  <si>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</si>
  <si>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</si>
  <si>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</si>
  <si>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</si>
  <si>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</si>
  <si>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</si>
  <si>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</si>
  <si>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</si>
  <si>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</si>
  <si>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</si>
  <si>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</si>
  <si>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</si>
  <si>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</si>
  <si>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</si>
  <si>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</si>
  <si>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</si>
  <si>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</si>
  <si>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</si>
  <si>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</si>
  <si>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</si>
  <si>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</si>
  <si>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</si>
  <si>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</si>
  <si>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</si>
  <si>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</si>
  <si>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</si>
  <si>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</si>
  <si>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</si>
  <si>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</si>
  <si>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</si>
  <si>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</si>
  <si>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</si>
  <si>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</si>
  <si>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</si>
  <si>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</si>
  <si>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</si>
  <si>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</si>
  <si>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</si>
  <si>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</si>
  <si>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</si>
  <si>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</si>
  <si>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</si>
  <si>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</si>
  <si>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</si>
  <si>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</si>
  <si>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</si>
  <si>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</si>
  <si>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</si>
  <si>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</si>
  <si>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</si>
  <si>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</si>
  <si>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</si>
  <si>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</si>
  <si>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</si>
  <si>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</si>
  <si>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</si>
  <si>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</si>
  <si>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</si>
  <si>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</si>
  <si>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</si>
  <si>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</si>
  <si>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</si>
  <si>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</si>
  <si>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</si>
  <si>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</si>
  <si>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</si>
  <si>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</si>
  <si>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</si>
  <si>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</si>
  <si>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</si>
  <si>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</si>
  <si>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</si>
  <si>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</si>
  <si>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</si>
  <si>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</si>
  <si>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</si>
  <si>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</si>
  <si>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</si>
  <si>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</si>
  <si>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</si>
  <si>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</si>
  <si>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</si>
  <si>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</si>
  <si>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</si>
  <si>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</si>
  <si>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</si>
  <si>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</si>
  <si>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</si>
  <si>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</si>
  <si>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</si>
  <si>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</si>
  <si>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</si>
  <si>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</si>
  <si>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</si>
  <si>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</si>
  <si>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</si>
  <si>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</si>
  <si>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</si>
  <si>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</si>
  <si>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</si>
  <si>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</si>
  <si>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</si>
  <si>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</si>
  <si>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</si>
  <si>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</si>
  <si>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</si>
  <si>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</si>
  <si>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</si>
  <si>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</si>
  <si>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</si>
  <si>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</si>
  <si>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</si>
  <si>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</si>
  <si>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</si>
  <si>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</si>
  <si>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</si>
  <si>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</si>
  <si>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</si>
  <si>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</si>
  <si>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</si>
  <si>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</si>
  <si>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</si>
  <si>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</si>
  <si>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</si>
  <si>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</si>
  <si>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</si>
  <si>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</si>
  <si>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</si>
  <si>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</si>
  <si>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</si>
  <si>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</si>
  <si>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</si>
  <si>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</si>
  <si>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</si>
  <si>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</si>
  <si>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</si>
  <si>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</si>
  <si>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</si>
  <si>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</si>
  <si>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</si>
  <si>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</si>
  <si>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</si>
  <si>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</si>
  <si>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</si>
  <si>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</si>
  <si>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</si>
  <si>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</si>
  <si>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</si>
  <si>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</si>
  <si>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</si>
  <si>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</si>
  <si>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</si>
  <si>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</si>
  <si>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</si>
  <si>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</si>
  <si>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</si>
  <si>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</si>
  <si>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</si>
  <si>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</si>
  <si>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</si>
  <si>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</si>
  <si>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</si>
  <si>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</si>
  <si>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</si>
  <si>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</si>
  <si>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</si>
  <si>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</si>
  <si>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</si>
  <si>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</si>
  <si>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</si>
  <si>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</si>
  <si>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</si>
  <si>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</si>
  <si>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</si>
  <si>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</si>
  <si>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</si>
  <si>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</si>
  <si>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</si>
  <si>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</si>
  <si>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</si>
  <si>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</si>
  <si>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</si>
  <si>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</si>
  <si>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</si>
  <si>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</si>
  <si>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</si>
  <si>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</si>
  <si>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</si>
  <si>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</si>
  <si>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</si>
  <si>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</si>
  <si>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</si>
  <si>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</si>
  <si>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</si>
  <si>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</si>
  <si>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</si>
  <si>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</si>
  <si>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</si>
  <si>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</si>
  <si>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</si>
  <si>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</si>
  <si>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</si>
  <si>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</si>
  <si>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</si>
  <si>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</si>
  <si>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</si>
  <si>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</si>
  <si>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</si>
  <si>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</si>
  <si>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</si>
  <si>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</si>
  <si>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</si>
  <si>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</si>
  <si>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</si>
  <si>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</si>
  <si>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</si>
  <si>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</si>
  <si>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</si>
  <si>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</si>
  <si>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</si>
  <si>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</si>
  <si>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</si>
  <si>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</si>
  <si>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</si>
  <si>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</si>
  <si>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</si>
  <si>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</si>
  <si>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</si>
  <si>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</si>
  <si>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</si>
  <si>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</si>
  <si>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</si>
  <si>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</si>
  <si>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</si>
  <si>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</si>
  <si>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</si>
  <si>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</si>
  <si>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</si>
  <si>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</si>
  <si>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</si>
  <si>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</si>
  <si>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</si>
  <si>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</si>
  <si>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</si>
  <si>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</si>
  <si>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</si>
  <si>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</si>
  <si>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</si>
  <si>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</si>
  <si>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</si>
  <si>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</si>
  <si>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</si>
  <si>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</si>
  <si>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</si>
  <si>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</si>
  <si>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</si>
  <si>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</si>
  <si>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</si>
  <si>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</si>
  <si>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</si>
  <si>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</si>
  <si>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</si>
  <si>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</si>
  <si>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</si>
  <si>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</si>
  <si>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</si>
  <si>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</si>
  <si>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</si>
  <si>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</si>
  <si>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</si>
  <si>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</si>
  <si>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</si>
  <si>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</si>
  <si>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</si>
  <si>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</si>
  <si>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</si>
  <si>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</si>
  <si>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</si>
  <si>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</si>
  <si>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</si>
  <si>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</si>
  <si>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</si>
  <si>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</si>
  <si>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</si>
  <si>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</si>
  <si>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</si>
  <si>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</si>
  <si>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</si>
  <si>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</si>
  <si>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</si>
  <si>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</si>
  <si>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</si>
  <si>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</si>
  <si>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</si>
  <si>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</si>
  <si>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</si>
  <si>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</si>
  <si>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</si>
  <si>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</si>
  <si>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</si>
  <si>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</si>
  <si>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</si>
  <si>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</si>
  <si>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</si>
  <si>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</si>
  <si>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</si>
  <si>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</si>
  <si>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</si>
  <si>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</si>
  <si>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</si>
  <si>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</si>
  <si>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</si>
  <si>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</si>
  <si>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</si>
  <si>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</si>
  <si>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</si>
  <si>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</si>
  <si>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</si>
  <si>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</si>
  <si>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</si>
  <si>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</si>
  <si>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</si>
  <si>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</si>
  <si>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</si>
  <si>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</si>
  <si>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</si>
  <si>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</si>
  <si>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</si>
  <si>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</si>
  <si>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</si>
  <si>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</si>
  <si>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</si>
  <si>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</si>
  <si>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</si>
  <si>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</si>
  <si>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</si>
  <si>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</si>
  <si>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</si>
  <si>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</si>
  <si>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</si>
  <si>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</si>
  <si>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</si>
  <si>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</si>
  <si>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</si>
  <si>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</si>
  <si>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</si>
  <si>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</si>
  <si>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</si>
  <si>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</si>
  <si>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</si>
  <si>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</si>
  <si>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</si>
  <si>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</si>
  <si>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</si>
  <si>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</si>
  <si>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</si>
  <si>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</si>
  <si>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</si>
  <si>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</si>
  <si>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</si>
  <si>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</si>
  <si>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</si>
  <si>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</si>
  <si>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</si>
  <si>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</si>
  <si>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</si>
  <si>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</si>
  <si>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</si>
  <si>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</si>
  <si>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</si>
  <si>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</si>
  <si>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</si>
  <si>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</si>
  <si>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</si>
  <si>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</si>
  <si>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</si>
  <si>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</si>
  <si>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</si>
  <si>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</si>
  <si>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</si>
  <si>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</si>
  <si>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</si>
  <si>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</si>
  <si>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</si>
  <si>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</si>
  <si>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</si>
  <si>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</si>
  <si>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</si>
  <si>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</si>
  <si>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</si>
  <si>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</si>
  <si>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</si>
  <si>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</si>
  <si>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</si>
  <si>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</si>
  <si>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</si>
  <si>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</si>
  <si>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</si>
  <si>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</si>
  <si>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</si>
  <si>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</si>
  <si>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</si>
  <si>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</si>
  <si>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</si>
  <si>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</si>
  <si>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</si>
  <si>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</si>
  <si>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</si>
  <si>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</si>
  <si>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</si>
  <si>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</si>
  <si>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</si>
  <si>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</si>
  <si>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</si>
  <si>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</si>
  <si>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</si>
  <si>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</si>
  <si>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</si>
  <si>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</si>
  <si>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</si>
  <si>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</si>
  <si>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</si>
  <si>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</si>
  <si>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</si>
  <si>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</si>
  <si>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</si>
  <si>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</si>
  <si>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</si>
  <si>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</si>
  <si>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</si>
  <si>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</si>
  <si>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</si>
  <si>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</si>
  <si>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</si>
  <si>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</si>
  <si>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</si>
  <si>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</si>
  <si>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</si>
  <si>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</si>
  <si>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</si>
  <si>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</si>
  <si>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</si>
  <si>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</si>
  <si>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</si>
  <si>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</si>
  <si>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</si>
  <si>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</si>
  <si>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</si>
  <si>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</si>
  <si>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</si>
  <si>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</si>
  <si>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</si>
  <si>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</si>
  <si>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</si>
  <si>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</si>
  <si>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</si>
  <si>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</si>
  <si>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</si>
  <si>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</si>
  <si>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</si>
  <si>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</si>
  <si>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</si>
  <si>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</si>
  <si>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</si>
  <si>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</si>
  <si>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</si>
  <si>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</si>
  <si>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</si>
  <si>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</si>
  <si>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</si>
  <si>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</si>
  <si>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</si>
  <si>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</si>
  <si>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</si>
  <si>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</si>
  <si>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</si>
  <si>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</si>
  <si>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</si>
  <si>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</si>
  <si>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</si>
  <si>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</si>
  <si>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</si>
  <si>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</si>
  <si>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</si>
  <si>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</si>
  <si>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</si>
  <si>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</si>
  <si>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</si>
  <si>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</si>
  <si>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</si>
  <si>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</si>
  <si>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</si>
  <si>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</si>
  <si>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</si>
  <si>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</si>
  <si>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</si>
  <si>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</si>
  <si>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</si>
  <si>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</si>
  <si>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</si>
  <si>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</si>
  <si>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</si>
  <si>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</si>
  <si>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</si>
  <si>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</si>
  <si>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</si>
  <si>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</si>
  <si>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</si>
  <si>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</si>
  <si>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</si>
  <si>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</si>
  <si>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</si>
  <si>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</si>
  <si>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</si>
  <si>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</si>
  <si>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</si>
  <si>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</si>
  <si>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</si>
  <si>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</si>
  <si>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</si>
  <si>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</si>
  <si>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</si>
  <si>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</si>
  <si>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</si>
  <si>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</si>
  <si>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</si>
  <si>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</si>
  <si>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</si>
  <si>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</si>
  <si>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</si>
  <si>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</si>
  <si>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</si>
  <si>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</si>
  <si>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</si>
  <si>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</si>
  <si>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</si>
  <si>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</si>
  <si>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</si>
  <si>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</si>
  <si>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</si>
  <si>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</si>
  <si>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</si>
  <si>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</si>
  <si>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</si>
  <si>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</si>
  <si>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</si>
  <si>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</si>
  <si>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</si>
  <si>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</si>
  <si>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</si>
  <si>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</si>
  <si>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</si>
  <si>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</si>
  <si>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</si>
  <si>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</si>
  <si>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</si>
  <si>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</si>
  <si>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</si>
  <si>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</si>
  <si>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</si>
  <si>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</si>
  <si>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</si>
  <si>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</si>
  <si>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</si>
  <si>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</si>
  <si>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</si>
  <si>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</si>
  <si>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</si>
  <si>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</si>
  <si>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</si>
  <si>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</si>
  <si>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</si>
  <si>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</si>
  <si>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</si>
  <si>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</si>
  <si>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</si>
  <si>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</si>
  <si>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</si>
  <si>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</si>
  <si>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</si>
  <si>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</si>
  <si>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</si>
  <si>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</si>
  <si>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</si>
  <si>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</si>
  <si>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</si>
  <si>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</si>
  <si>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</si>
  <si>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</si>
  <si>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</si>
  <si>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</si>
  <si>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</si>
  <si>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</si>
  <si>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</si>
  <si>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</si>
  <si>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</si>
  <si>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</si>
  <si>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</si>
  <si>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</si>
  <si>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</si>
  <si>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</si>
  <si>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</si>
  <si>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</si>
  <si>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</si>
  <si>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</si>
  <si>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</si>
  <si>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</si>
  <si>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</si>
  <si>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</si>
  <si>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</si>
  <si>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</si>
  <si>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</si>
  <si>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</si>
  <si>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</si>
  <si>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</si>
  <si>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</si>
  <si>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</si>
  <si>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</si>
  <si>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</si>
  <si>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</si>
  <si>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</si>
  <si>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</si>
  <si>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</si>
  <si>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</si>
  <si>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</si>
  <si>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</si>
  <si>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</si>
  <si>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</si>
  <si>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</si>
  <si>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</si>
  <si>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</si>
  <si>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</si>
  <si>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</si>
  <si>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</si>
  <si>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</si>
  <si>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</si>
  <si>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</si>
  <si>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</si>
  <si>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</si>
  <si>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</si>
  <si>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</si>
  <si>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</si>
  <si>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</si>
  <si>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</si>
  <si>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</si>
  <si>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</si>
  <si>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</si>
  <si>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</si>
  <si>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</si>
  <si>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</si>
  <si>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</si>
  <si>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</si>
  <si>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</si>
  <si>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</si>
  <si>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</si>
  <si>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</si>
  <si>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</si>
  <si>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</si>
  <si>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</si>
  <si>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</si>
  <si>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</si>
  <si>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</si>
  <si>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</si>
  <si>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</si>
  <si>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</si>
  <si>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</si>
  <si>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</si>
  <si>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</si>
  <si>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</si>
  <si>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</si>
  <si>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</si>
  <si>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</si>
  <si>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</si>
  <si>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</si>
  <si>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</si>
  <si>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</si>
  <si>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</si>
  <si>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</si>
  <si>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</si>
  <si>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</si>
  <si>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</si>
  <si>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</si>
  <si>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</si>
  <si>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</si>
  <si>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</si>
  <si>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</si>
  <si>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</si>
  <si>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</si>
  <si>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</si>
  <si>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</si>
  <si>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</si>
  <si>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</si>
  <si>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</si>
  <si>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</si>
  <si>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</si>
  <si>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</si>
  <si>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</si>
  <si>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</si>
  <si>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</si>
  <si>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</si>
  <si>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</si>
  <si>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</si>
  <si>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</si>
  <si>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</si>
  <si>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</si>
  <si>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</si>
  <si>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</si>
  <si>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</si>
  <si>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</si>
  <si>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</si>
  <si>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</si>
  <si>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</si>
  <si>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</si>
  <si>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</si>
  <si>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</si>
  <si>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</si>
  <si>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</si>
  <si>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</si>
  <si>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</si>
  <si>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</si>
  <si>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</si>
  <si>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</si>
  <si>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</si>
  <si>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</si>
  <si>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</si>
  <si>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</si>
  <si>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</si>
  <si>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</si>
  <si>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</si>
  <si>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</si>
  <si>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</si>
  <si>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</si>
  <si>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</si>
  <si>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</si>
  <si>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</si>
  <si>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</si>
  <si>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</si>
  <si>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</si>
  <si>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</si>
  <si>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</si>
  <si>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</si>
  <si>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</si>
  <si>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</si>
  <si>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</si>
  <si>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</si>
  <si>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</si>
  <si>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</si>
  <si>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</si>
  <si>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</si>
  <si>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</si>
  <si>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</si>
  <si>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</si>
  <si>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</si>
  <si>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</si>
  <si>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</si>
  <si>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</si>
  <si>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</si>
  <si>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</si>
  <si>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</si>
  <si>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</si>
  <si>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</si>
  <si>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</si>
  <si>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</si>
  <si>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</si>
  <si>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</si>
  <si>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</si>
  <si>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</si>
  <si>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</si>
  <si>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</si>
  <si>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</si>
  <si>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</si>
  <si>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</si>
  <si>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</si>
  <si>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</si>
  <si>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</si>
  <si>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</si>
  <si>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</si>
  <si>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</si>
  <si>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</si>
  <si>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</si>
  <si>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</si>
  <si>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</si>
  <si>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</si>
  <si>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</si>
  <si>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</si>
  <si>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</si>
  <si>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</si>
  <si>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</si>
  <si>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</si>
  <si>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</si>
  <si>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</si>
  <si>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</si>
  <si>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</si>
  <si>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</si>
  <si>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</si>
  <si>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</si>
  <si>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</si>
  <si>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</si>
  <si>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</si>
  <si>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</si>
  <si>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</si>
  <si>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</si>
  <si>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</si>
  <si>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</si>
  <si>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</si>
  <si>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</si>
  <si>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</si>
  <si>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</si>
  <si>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</si>
  <si>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</si>
  <si>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</si>
  <si>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</si>
  <si>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</si>
  <si>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</si>
  <si>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</si>
  <si>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</si>
  <si>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</si>
  <si>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</si>
  <si>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</si>
  <si>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</si>
  <si>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</si>
  <si>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</si>
  <si>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</si>
  <si>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</si>
  <si>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</si>
  <si>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</si>
  <si>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</si>
  <si>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</si>
  <si>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</si>
  <si>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</si>
  <si>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</si>
  <si>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</si>
  <si>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</si>
  <si>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</si>
  <si>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</si>
  <si>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</si>
  <si>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</si>
  <si>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</si>
  <si>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</si>
  <si>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</si>
  <si>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</si>
  <si>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</si>
  <si>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</si>
  <si>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</si>
  <si>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</si>
  <si>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</si>
  <si>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</si>
  <si>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</si>
  <si>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</si>
  <si>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</si>
  <si>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</si>
  <si>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</si>
  <si>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</si>
  <si>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</si>
  <si>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</si>
  <si>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</si>
  <si>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</si>
  <si>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</si>
  <si>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</si>
  <si>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</si>
  <si>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</si>
  <si>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</si>
  <si>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</si>
  <si>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</si>
  <si>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</si>
  <si>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</si>
  <si>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</si>
  <si>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</si>
  <si>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</si>
  <si>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</si>
  <si>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</si>
  <si>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</si>
  <si>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</si>
  <si>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</si>
  <si>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</si>
  <si>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</si>
  <si>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</si>
  <si>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</si>
  <si>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</si>
  <si>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</si>
  <si>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</si>
  <si>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</si>
  <si>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</si>
  <si>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</si>
  <si>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</si>
  <si>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</si>
  <si>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</si>
  <si>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</si>
  <si>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</si>
  <si>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</si>
  <si>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</si>
  <si>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</si>
  <si>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</si>
  <si>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</si>
  <si>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</si>
  <si>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</si>
  <si>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</si>
  <si>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</si>
  <si>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</si>
  <si>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</si>
  <si>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</si>
  <si>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</si>
  <si>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</si>
  <si>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</si>
  <si>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</si>
  <si>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</si>
  <si>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</si>
  <si>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</si>
  <si>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</si>
  <si>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</si>
  <si>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</si>
  <si>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</si>
  <si>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</si>
  <si>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</si>
  <si>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</si>
  <si>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</si>
  <si>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</si>
  <si>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</si>
  <si>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</si>
  <si>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</si>
  <si>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</si>
  <si>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</si>
  <si>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</si>
  <si>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</si>
  <si>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</si>
  <si>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</si>
  <si>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</si>
  <si>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</si>
  <si>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</si>
  <si>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</si>
  <si>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</si>
  <si>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</si>
  <si>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</si>
  <si>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</si>
  <si>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</si>
  <si>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</si>
  <si>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</si>
  <si>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</si>
  <si>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</si>
  <si>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</si>
  <si>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</si>
  <si>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</si>
  <si>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</si>
  <si>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</si>
  <si>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</si>
  <si>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</si>
  <si>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</si>
  <si>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</si>
  <si>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</si>
  <si>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</si>
  <si>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</si>
  <si>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</si>
  <si>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</si>
  <si>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</si>
  <si>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</si>
  <si>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</si>
  <si>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</si>
  <si>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</si>
  <si>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</si>
  <si>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</si>
  <si>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</si>
  <si>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</si>
  <si>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</si>
  <si>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</si>
  <si>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</si>
  <si>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</si>
  <si>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</si>
  <si>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</si>
  <si>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</si>
  <si>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</si>
  <si>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</si>
  <si>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</si>
  <si>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</si>
  <si>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</si>
  <si>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</si>
  <si>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</si>
  <si>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</si>
  <si>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</si>
  <si>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</si>
  <si>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</si>
  <si>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</si>
  <si>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</si>
  <si>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</si>
  <si>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</si>
  <si>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</si>
  <si>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</si>
  <si>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</si>
  <si>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</si>
  <si>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</si>
  <si>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</si>
  <si>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</si>
  <si>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</si>
  <si>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</si>
  <si>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</si>
  <si>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</si>
  <si>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</si>
  <si>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</si>
  <si>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</si>
  <si>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</si>
  <si>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</si>
  <si>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</si>
  <si>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</si>
  <si>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</si>
  <si>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</si>
  <si>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</si>
  <si>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</si>
  <si>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</si>
  <si>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</si>
  <si>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</si>
  <si>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</si>
  <si>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</si>
  <si>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</si>
  <si>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</si>
  <si>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</si>
  <si>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</si>
  <si>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</si>
  <si>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</si>
  <si>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</si>
  <si>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</si>
  <si>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</si>
  <si>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</si>
  <si>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</si>
  <si>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</si>
  <si>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</si>
  <si>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</si>
  <si>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</si>
  <si>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</si>
  <si>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</si>
  <si>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</si>
  <si>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</si>
  <si>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</si>
  <si>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</si>
  <si>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</si>
  <si>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</si>
  <si>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</si>
  <si>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</si>
  <si>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</si>
  <si>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</si>
  <si>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</si>
  <si>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</si>
  <si>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</si>
  <si>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</si>
  <si>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</si>
  <si>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</si>
  <si>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</si>
  <si>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</si>
  <si>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</si>
  <si>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</si>
  <si>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</si>
  <si>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</si>
  <si>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</si>
  <si>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</si>
  <si>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</si>
  <si>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</si>
  <si>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</si>
  <si>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</si>
  <si>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</si>
  <si>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</si>
  <si>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</si>
  <si>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</si>
  <si>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</si>
  <si>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</si>
  <si>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</si>
  <si>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</si>
  <si>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</si>
  <si>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</si>
  <si>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</si>
  <si>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</si>
  <si>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</si>
  <si>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</si>
  <si>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</si>
  <si>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</si>
  <si>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</si>
  <si>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</si>
  <si>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</si>
  <si>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</si>
  <si>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</si>
  <si>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</si>
  <si>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</si>
  <si>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</si>
  <si>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</si>
  <si>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</si>
  <si>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</si>
  <si>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</si>
  <si>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</si>
  <si>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</si>
  <si>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</si>
  <si>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</si>
  <si>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</si>
  <si>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</si>
  <si>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</si>
  <si>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</si>
  <si>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</si>
  <si>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</si>
  <si>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</si>
  <si>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</si>
  <si>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</si>
  <si>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</si>
  <si>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</si>
  <si>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</si>
  <si>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</si>
  <si>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</si>
  <si>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</si>
  <si>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</si>
  <si>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</si>
  <si>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</si>
  <si>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</si>
  <si>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</si>
  <si>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</si>
  <si>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</si>
  <si>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</si>
  <si>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</si>
  <si>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</si>
  <si>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</si>
  <si>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</si>
  <si>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</si>
  <si>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</si>
  <si>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</si>
  <si>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</si>
  <si>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</si>
  <si>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</si>
  <si>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</si>
  <si>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</si>
  <si>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</si>
  <si>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</si>
  <si>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</si>
  <si>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</si>
  <si>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</si>
  <si>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</si>
  <si>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</si>
  <si>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</si>
  <si>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</si>
  <si>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</si>
  <si>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</si>
  <si>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</si>
  <si>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</si>
  <si>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</si>
  <si>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</si>
  <si>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</si>
  <si>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</si>
  <si>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</si>
  <si>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</si>
  <si>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</si>
  <si>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</si>
  <si>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</si>
  <si>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</si>
  <si>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</si>
  <si>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</si>
  <si>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</si>
  <si>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</si>
  <si>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</si>
  <si>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</si>
  <si>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</si>
  <si>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</si>
  <si>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</si>
  <si>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</si>
  <si>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</si>
  <si>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</si>
  <si>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</si>
  <si>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</si>
  <si>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</si>
  <si>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</si>
  <si>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</si>
  <si>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</si>
  <si>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</si>
  <si>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</si>
  <si>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</si>
  <si>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</si>
  <si>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</si>
  <si>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</si>
  <si>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</si>
  <si>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</si>
  <si>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</si>
  <si>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</si>
  <si>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</si>
  <si>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</si>
  <si>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</si>
  <si>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</si>
  <si>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</si>
  <si>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</si>
  <si>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</si>
  <si>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</si>
  <si>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</si>
  <si>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</si>
  <si>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</si>
  <si>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</si>
  <si>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</si>
  <si>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</si>
  <si>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</si>
  <si>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</si>
  <si>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</si>
  <si>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</si>
  <si>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</si>
  <si>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</si>
  <si>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</si>
  <si>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</si>
  <si>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</si>
  <si>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</si>
  <si>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</si>
  <si>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</si>
  <si>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</si>
  <si>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</si>
  <si>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</si>
  <si>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</si>
  <si>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</si>
  <si>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</si>
  <si>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</si>
  <si>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</si>
  <si>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</si>
  <si>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</si>
  <si>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</si>
  <si>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</si>
  <si>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</si>
  <si>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</si>
  <si>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</si>
  <si>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</si>
  <si>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</si>
  <si>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</si>
  <si>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</si>
  <si>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</si>
  <si>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</si>
  <si>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</si>
  <si>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</si>
  <si>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</si>
  <si>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</si>
  <si>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</si>
  <si>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</si>
  <si>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</si>
  <si>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</si>
  <si>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</si>
  <si>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</si>
  <si>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</si>
  <si>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</si>
  <si>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</si>
  <si>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</si>
  <si>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</si>
  <si>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</si>
  <si>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</si>
  <si>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</si>
  <si>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</si>
  <si>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</si>
  <si>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</si>
  <si>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</si>
  <si>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</si>
  <si>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</si>
  <si>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</si>
  <si>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</si>
  <si>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</si>
  <si>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</si>
  <si>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</si>
  <si>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</si>
  <si>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</si>
  <si>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</si>
  <si>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</si>
  <si>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</si>
  <si>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</si>
  <si>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</si>
  <si>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</si>
  <si>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</si>
  <si>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</si>
  <si>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</si>
  <si>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</si>
  <si>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</si>
  <si>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</si>
  <si>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</si>
  <si>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</si>
  <si>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</si>
  <si>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</si>
  <si>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</si>
  <si>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</si>
  <si>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</si>
  <si>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</si>
  <si>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</si>
  <si>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</si>
  <si>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</si>
  <si>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</si>
  <si>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</si>
  <si>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</si>
  <si>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</si>
  <si>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</si>
  <si>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</si>
  <si>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</si>
  <si>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</si>
  <si>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</si>
  <si>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</si>
  <si>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</si>
  <si>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</si>
  <si>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</si>
  <si>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</si>
  <si>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</si>
  <si>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</si>
  <si>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</si>
  <si>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</si>
  <si>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</si>
  <si>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</si>
  <si>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</si>
  <si>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</si>
  <si>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</si>
  <si>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</si>
  <si>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</si>
  <si>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</si>
  <si>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</si>
  <si>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</si>
  <si>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</si>
  <si>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</si>
  <si>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</si>
  <si>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</si>
  <si>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</si>
  <si>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</si>
  <si>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</si>
  <si>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</si>
  <si>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</si>
  <si>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</si>
  <si>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</si>
  <si>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</si>
  <si>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</si>
  <si>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</si>
  <si>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</si>
  <si>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</si>
  <si>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</si>
  <si>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</si>
  <si>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</si>
  <si>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</si>
  <si>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</si>
  <si>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</si>
  <si>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</si>
  <si>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</si>
  <si>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</si>
  <si>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</si>
  <si>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</si>
  <si>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</si>
  <si>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</si>
  <si>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</si>
  <si>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</si>
  <si>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</si>
  <si>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</si>
  <si>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</si>
  <si>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</si>
  <si>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</si>
  <si>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</si>
  <si>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</si>
  <si>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</si>
  <si>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</si>
  <si>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</si>
  <si>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</si>
  <si>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</si>
  <si>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</si>
  <si>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</si>
  <si>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</si>
  <si>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</si>
  <si>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</si>
  <si>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</si>
  <si>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</si>
  <si>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</si>
  <si>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</si>
  <si>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</si>
  <si>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</si>
  <si>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</si>
  <si>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</si>
  <si>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</si>
  <si>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</si>
  <si>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</si>
  <si>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</si>
  <si>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</si>
  <si>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</si>
  <si>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</si>
  <si>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</si>
  <si>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</si>
  <si>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</si>
  <si>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</si>
  <si>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</si>
  <si>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</si>
  <si>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</si>
  <si>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</si>
  <si>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</si>
  <si>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</si>
  <si>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</si>
  <si>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</si>
  <si>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</si>
  <si>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</si>
  <si>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</si>
  <si>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</si>
  <si>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</si>
  <si>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</si>
  <si>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</si>
  <si>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</si>
  <si>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</si>
  <si>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</si>
  <si>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</si>
  <si>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</si>
  <si>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</si>
  <si>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</si>
  <si>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</si>
  <si>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</si>
  <si>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</si>
  <si>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</si>
  <si>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</si>
  <si>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</si>
  <si>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</si>
  <si>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</si>
  <si>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</si>
  <si>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</si>
  <si>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</si>
  <si>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</si>
  <si>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</si>
  <si>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</si>
  <si>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</si>
  <si>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</si>
  <si>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</si>
  <si>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</si>
  <si>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</si>
  <si>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</si>
  <si>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</si>
  <si>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</si>
  <si>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</si>
  <si>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</si>
  <si>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</si>
  <si>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</si>
  <si>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</si>
  <si>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</si>
  <si>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</si>
  <si>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</si>
  <si>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</si>
  <si>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</si>
  <si>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</si>
  <si>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</si>
  <si>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</si>
  <si>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</si>
  <si>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</si>
  <si>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</si>
  <si>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</si>
  <si>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</si>
  <si>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</si>
  <si>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</si>
  <si>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</si>
  <si>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</si>
  <si>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</si>
  <si>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</si>
  <si>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</si>
  <si>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</si>
  <si>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</si>
  <si>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</si>
  <si>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</si>
  <si>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</si>
  <si>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</si>
  <si>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</si>
  <si>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</si>
  <si>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</si>
  <si>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</si>
  <si>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</si>
  <si>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</si>
  <si>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</si>
  <si>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</si>
  <si>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</si>
  <si>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</si>
  <si>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</si>
  <si>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</si>
  <si>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</si>
  <si>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</si>
  <si>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</si>
  <si>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</si>
  <si>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</si>
  <si>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</si>
  <si>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</si>
  <si>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</si>
  <si>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</si>
  <si>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</si>
  <si>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</si>
  <si>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</si>
  <si>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</si>
  <si>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</si>
  <si>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</si>
  <si>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</si>
  <si>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</si>
  <si>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</si>
  <si>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</si>
  <si>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</si>
  <si>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</si>
  <si>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</si>
  <si>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</si>
  <si>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</si>
  <si>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</si>
  <si>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</si>
  <si>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</si>
  <si>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</si>
  <si>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</si>
  <si>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</si>
  <si>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</si>
  <si>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</si>
  <si>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</si>
  <si>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</si>
  <si>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</si>
  <si>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</si>
  <si>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</si>
  <si>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</si>
  <si>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</si>
  <si>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</si>
  <si>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</si>
  <si>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</si>
  <si>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</si>
  <si>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</si>
  <si>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</si>
  <si>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</si>
  <si>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</si>
  <si>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</si>
  <si>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</si>
  <si>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</si>
  <si>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</si>
  <si>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</si>
  <si>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</si>
  <si>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</si>
  <si>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</si>
  <si>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</si>
  <si>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</si>
  <si>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</si>
  <si>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</si>
  <si>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</si>
  <si>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</si>
  <si>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</si>
  <si>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</si>
  <si>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</si>
  <si>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</si>
  <si>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</si>
  <si>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</si>
  <si>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</si>
  <si>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</si>
  <si>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</si>
  <si>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</si>
  <si>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</si>
  <si>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</si>
  <si>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</si>
  <si>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</si>
  <si>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</si>
  <si>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</si>
  <si>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</si>
  <si>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</si>
  <si>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</si>
  <si>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</si>
  <si>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</si>
  <si>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</si>
  <si>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</si>
  <si>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</si>
  <si>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</si>
  <si>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</si>
  <si>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</si>
  <si>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</si>
  <si>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</si>
  <si>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</si>
  <si>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</si>
  <si>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</si>
  <si>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</si>
  <si>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</si>
  <si>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</si>
  <si>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</si>
  <si>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</si>
  <si>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</si>
  <si>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</si>
  <si>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</si>
  <si>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</si>
  <si>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</si>
  <si>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</si>
  <si>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</si>
  <si>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</si>
  <si>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</si>
  <si>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</si>
  <si>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</si>
  <si>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</si>
  <si>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</si>
  <si>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</si>
  <si>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</si>
  <si>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</si>
  <si>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</si>
  <si>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</si>
  <si>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</si>
  <si>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</si>
  <si>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</si>
  <si>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</si>
  <si>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</si>
  <si>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</si>
  <si>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</si>
  <si>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</si>
  <si>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</si>
  <si>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</si>
  <si>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</si>
  <si>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</si>
  <si>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</si>
  <si>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</si>
  <si>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</si>
  <si>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</si>
  <si>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</si>
  <si>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</si>
  <si>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</si>
  <si>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</si>
  <si>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</si>
  <si>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</si>
  <si>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</si>
  <si>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</si>
  <si>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</si>
  <si>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</si>
  <si>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</si>
  <si>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</si>
  <si>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</si>
  <si>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</si>
  <si>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</si>
  <si>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</si>
  <si>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</si>
  <si>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</si>
  <si>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</si>
  <si>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</si>
  <si>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</si>
  <si>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</si>
  <si>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</si>
  <si>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</si>
  <si>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</si>
  <si>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</si>
  <si>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</si>
  <si>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</si>
  <si>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</si>
  <si>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</si>
  <si>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</si>
  <si>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</si>
  <si>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</si>
  <si>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</si>
  <si>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</si>
  <si>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</si>
  <si>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</si>
  <si>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</si>
  <si>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</si>
  <si>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</si>
  <si>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</si>
  <si>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</si>
  <si>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</si>
  <si>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</si>
  <si>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</si>
  <si>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</si>
  <si>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</si>
  <si>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</si>
  <si>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</si>
  <si>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</si>
  <si>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</si>
  <si>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</si>
  <si>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</si>
  <si>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</si>
  <si>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</si>
  <si>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</si>
  <si>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</si>
  <si>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</si>
  <si>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</si>
  <si>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</si>
  <si>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</si>
  <si>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</si>
  <si>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</si>
  <si>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</si>
  <si>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</si>
  <si>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</si>
  <si>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</si>
  <si>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</si>
  <si>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</si>
  <si>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</si>
  <si>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</si>
  <si>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</si>
  <si>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</si>
  <si>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</si>
  <si>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</si>
  <si>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</si>
  <si>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</si>
  <si>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</si>
  <si>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</si>
  <si>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</si>
  <si>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</si>
  <si>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</si>
  <si>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</si>
  <si>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</si>
  <si>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</si>
  <si>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</si>
  <si>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</si>
  <si>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</si>
  <si>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</si>
  <si>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</si>
  <si>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</si>
  <si>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</si>
  <si>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</si>
  <si>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</si>
  <si>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</si>
  <si>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</si>
  <si>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</si>
  <si>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</si>
  <si>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</si>
  <si>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</si>
  <si>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</si>
  <si>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</si>
  <si>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</si>
  <si>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</si>
  <si>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</si>
  <si>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</si>
  <si>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</si>
  <si>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</si>
  <si>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</si>
  <si>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</si>
  <si>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</si>
  <si>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</si>
  <si>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</si>
  <si>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</si>
  <si>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</si>
  <si>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</si>
  <si>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</si>
  <si>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</si>
  <si>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</si>
  <si>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</si>
  <si>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</si>
  <si>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</si>
  <si>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</si>
  <si>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</si>
  <si>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</si>
  <si>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</si>
  <si>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</si>
  <si>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</si>
  <si>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</si>
  <si>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</si>
  <si>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</si>
  <si>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</si>
  <si>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</si>
  <si>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</si>
  <si>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</si>
  <si>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</si>
  <si>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</si>
  <si>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</si>
  <si>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</si>
  <si>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</si>
  <si>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</si>
  <si>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</si>
  <si>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</si>
  <si>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</si>
  <si>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</si>
  <si>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</si>
  <si>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</si>
  <si>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</si>
  <si>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</si>
  <si>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</si>
  <si>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</si>
  <si>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</si>
  <si>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</si>
  <si>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</si>
  <si>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</si>
  <si>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</si>
  <si>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</si>
  <si>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</si>
  <si>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</si>
  <si>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</si>
  <si>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</si>
  <si>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</si>
  <si>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</si>
  <si>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</si>
  <si>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</si>
  <si>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</si>
  <si>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</si>
  <si>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</si>
  <si>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</si>
  <si>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</si>
  <si>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</si>
  <si>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</si>
  <si>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</si>
  <si>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</si>
  <si>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</si>
  <si>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</si>
  <si>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</si>
  <si>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</si>
  <si>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</si>
  <si>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</si>
  <si>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</si>
  <si>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</si>
  <si>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</si>
  <si>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</si>
  <si>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</si>
  <si>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</si>
  <si>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</si>
  <si>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</si>
  <si>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</si>
  <si>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</si>
  <si>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</si>
  <si>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</si>
  <si>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</si>
  <si>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</si>
  <si>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</si>
  <si>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</si>
  <si>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</si>
  <si>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</si>
  <si>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</si>
  <si>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</si>
  <si>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</si>
  <si>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</si>
  <si>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</si>
  <si>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</si>
  <si>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</si>
  <si>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</si>
  <si>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</si>
  <si>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</si>
  <si>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</si>
  <si>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</si>
  <si>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</si>
  <si>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</si>
  <si>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</si>
  <si>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</si>
  <si>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</si>
  <si>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</si>
  <si>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</si>
  <si>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</si>
  <si>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</si>
  <si>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</si>
  <si>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</si>
  <si>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</si>
  <si>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</si>
  <si>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</si>
  <si>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</si>
  <si>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</si>
  <si>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</si>
  <si>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</si>
  <si>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</si>
  <si>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</si>
  <si>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</si>
  <si>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</si>
  <si>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</si>
  <si>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</si>
  <si>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</si>
  <si>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</si>
  <si>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</si>
  <si>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</si>
  <si>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</si>
  <si>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</si>
  <si>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</si>
  <si>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</si>
  <si>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</si>
  <si>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</si>
  <si>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</si>
  <si>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</si>
  <si>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</si>
  <si>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</si>
  <si>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</si>
  <si>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</si>
  <si>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</si>
  <si>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</si>
  <si>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</si>
  <si>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</si>
  <si>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</si>
  <si>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</si>
  <si>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</si>
  <si>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</si>
  <si>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</si>
  <si>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</si>
  <si>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</si>
  <si>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</si>
  <si>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</si>
  <si>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</si>
  <si>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</si>
  <si>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</si>
  <si>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</si>
  <si>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</si>
  <si>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</si>
  <si>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</si>
  <si>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</si>
  <si>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</si>
  <si>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</si>
  <si>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</si>
  <si>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</si>
  <si>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</si>
  <si>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</si>
  <si>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</si>
  <si>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</si>
  <si>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</si>
  <si>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</si>
  <si>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</si>
  <si>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</si>
  <si>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</si>
  <si>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</si>
  <si>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</si>
  <si>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</si>
  <si>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</si>
  <si>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</si>
  <si>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</si>
  <si>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</si>
  <si>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</si>
  <si>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</si>
  <si>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</si>
  <si>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</si>
  <si>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</si>
  <si>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</si>
  <si>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</si>
  <si>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</si>
  <si>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</si>
  <si>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</si>
  <si>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</si>
  <si>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</si>
  <si>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</si>
  <si>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</si>
  <si>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</si>
  <si>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</si>
  <si>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</si>
  <si>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</si>
  <si>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</si>
  <si>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</si>
  <si>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</si>
  <si>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</si>
  <si>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</si>
  <si>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</si>
  <si>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</si>
  <si>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</si>
  <si>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</si>
  <si>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</si>
  <si>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</si>
  <si>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</si>
  <si>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</si>
  <si>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</si>
  <si>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</si>
  <si>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</si>
  <si>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</si>
  <si>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</si>
  <si>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</si>
  <si>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</si>
  <si>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</si>
  <si>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</si>
  <si>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</si>
  <si>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</si>
  <si>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</si>
  <si>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</si>
  <si>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</si>
  <si>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</si>
  <si>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</si>
  <si>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</si>
  <si>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</si>
  <si>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</si>
  <si>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</si>
  <si>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</si>
  <si>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</si>
  <si>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</si>
  <si>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</si>
  <si>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</si>
  <si>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</si>
  <si>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</si>
  <si>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</si>
  <si>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</si>
  <si>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</si>
  <si>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</si>
  <si>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</si>
  <si>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</si>
  <si>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</si>
  <si>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</si>
  <si>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</si>
  <si>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</si>
  <si>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</si>
  <si>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</si>
  <si>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</si>
  <si>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</si>
  <si>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</si>
  <si>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</si>
  <si>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</si>
  <si>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</si>
  <si>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</si>
  <si>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</si>
  <si>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</si>
  <si>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</si>
  <si>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</si>
  <si>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</si>
  <si>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</si>
  <si>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</si>
  <si>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</si>
  <si>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</si>
  <si>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</si>
  <si>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</si>
  <si>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</si>
  <si>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</si>
  <si>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</si>
  <si>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</si>
  <si>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</si>
  <si>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</si>
  <si>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</si>
  <si>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</si>
  <si>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</si>
  <si>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</si>
  <si>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</si>
  <si>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</si>
  <si>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</si>
  <si>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</si>
  <si>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</si>
  <si>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</si>
  <si>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</si>
  <si>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</si>
  <si>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</si>
  <si>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</si>
  <si>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</si>
  <si>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</si>
  <si>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</si>
  <si>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</si>
  <si>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</si>
  <si>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</si>
  <si>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</si>
  <si>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</si>
  <si>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</si>
  <si>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</si>
  <si>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</si>
  <si>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</si>
  <si>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</si>
  <si>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</si>
  <si>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</si>
  <si>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</si>
  <si>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</si>
  <si>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</si>
  <si>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</si>
  <si>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</si>
  <si>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</si>
  <si>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</si>
  <si>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</si>
  <si>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</si>
  <si>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</si>
  <si>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</si>
  <si>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</si>
  <si>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</si>
  <si>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</si>
  <si>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</si>
  <si>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</si>
  <si>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</si>
  <si>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</si>
  <si>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</si>
  <si>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</si>
  <si>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</si>
  <si>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</si>
  <si>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</si>
  <si>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</si>
  <si>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</si>
  <si>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</si>
  <si>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</si>
  <si>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</si>
  <si>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</si>
  <si>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</si>
  <si>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</si>
  <si>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</si>
  <si>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</si>
  <si>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</si>
  <si>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</si>
  <si>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</si>
  <si>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</si>
  <si>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</si>
  <si>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</si>
  <si>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</si>
  <si>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</si>
  <si>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</si>
  <si>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</si>
  <si>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</si>
  <si>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</si>
  <si>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</si>
  <si>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</si>
  <si>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</si>
  <si>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</si>
  <si>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</si>
  <si>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</si>
  <si>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</si>
  <si>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</si>
  <si>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</si>
  <si>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</si>
  <si>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</si>
  <si>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</si>
  <si>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</si>
  <si>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</si>
  <si>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</si>
  <si>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</si>
  <si>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</si>
  <si>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</si>
  <si>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</si>
  <si>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</si>
  <si>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</si>
  <si>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</si>
  <si>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</si>
  <si>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</si>
  <si>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</si>
  <si>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</si>
  <si>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</si>
  <si>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</si>
  <si>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</si>
  <si>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</si>
  <si>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</si>
  <si>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</si>
  <si>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</si>
  <si>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</si>
  <si>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</si>
  <si>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</si>
  <si>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</si>
  <si>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</si>
  <si>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</si>
  <si>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</si>
  <si>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</si>
  <si>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</si>
  <si>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</si>
  <si>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</si>
  <si>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</si>
  <si>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</si>
  <si>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</si>
  <si>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</si>
  <si>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</si>
  <si>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</si>
  <si>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</si>
  <si>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</si>
  <si>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</si>
  <si>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</si>
  <si>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</si>
  <si>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</si>
  <si>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</si>
  <si>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</si>
  <si>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</si>
  <si>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</si>
  <si>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</si>
  <si>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</si>
  <si>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</si>
  <si>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</si>
  <si>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</si>
  <si>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</si>
  <si>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</si>
  <si>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</si>
  <si>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</si>
  <si>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</si>
  <si>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</si>
  <si>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</si>
  <si>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</si>
  <si>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</si>
  <si>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</si>
  <si>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</si>
  <si>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</si>
  <si>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</si>
  <si>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</si>
  <si>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</si>
  <si>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</si>
  <si>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</si>
  <si>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</si>
  <si>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</si>
  <si>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</si>
  <si>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</si>
  <si>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</si>
  <si>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</si>
  <si>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</si>
  <si>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</si>
  <si>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</si>
  <si>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</si>
  <si>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</si>
  <si>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</si>
  <si>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</si>
  <si>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</si>
  <si>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</si>
  <si>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</si>
  <si>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</si>
  <si>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</si>
  <si>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</si>
  <si>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</si>
  <si>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</si>
  <si>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</si>
  <si>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</si>
  <si>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</si>
  <si>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</si>
  <si>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</si>
  <si>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</si>
  <si>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</si>
  <si>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</si>
  <si>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</si>
  <si>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</si>
  <si>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</si>
  <si>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</si>
  <si>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</si>
  <si>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</si>
  <si>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</si>
  <si>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</si>
  <si>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</si>
  <si>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</si>
  <si>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</si>
  <si>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</si>
  <si>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</si>
  <si>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</si>
  <si>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</si>
  <si>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</si>
  <si>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</si>
  <si>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</si>
  <si>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</si>
  <si>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</si>
  <si>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</si>
  <si>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</si>
  <si>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</si>
  <si>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</si>
  <si>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</si>
  <si>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</si>
  <si>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</si>
  <si>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</si>
  <si>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</si>
  <si>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</si>
  <si>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</si>
  <si>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</si>
  <si>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</si>
  <si>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</si>
  <si>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</si>
  <si>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</si>
  <si>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</si>
  <si>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</si>
  <si>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</si>
  <si>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</si>
  <si>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</si>
  <si>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</si>
  <si>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</si>
  <si>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</si>
  <si>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</si>
  <si>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</si>
  <si>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</si>
  <si>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</si>
  <si>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</si>
  <si>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</si>
  <si>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</si>
  <si>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</si>
  <si>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</si>
  <si>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</si>
  <si>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</si>
  <si>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</si>
  <si>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</si>
  <si>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</si>
  <si>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</si>
  <si>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</si>
  <si>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</si>
  <si>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</si>
  <si>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</si>
  <si>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</si>
  <si>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</si>
  <si>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</si>
  <si>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</si>
  <si>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</si>
  <si>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</si>
  <si>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</si>
  <si>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</si>
  <si>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</si>
  <si>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</si>
  <si>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</si>
  <si>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</si>
  <si>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</si>
  <si>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</si>
  <si>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</si>
  <si>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</si>
  <si>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</si>
  <si>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</si>
  <si>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</si>
  <si>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</si>
  <si>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</si>
  <si>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</si>
  <si>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</si>
  <si>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</si>
  <si>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</si>
  <si>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</si>
  <si>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</si>
  <si>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</si>
  <si>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</si>
  <si>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</si>
  <si>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</si>
  <si>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</si>
  <si>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</si>
  <si>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</si>
  <si>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</si>
  <si>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</si>
  <si>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</si>
  <si>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</si>
  <si>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</si>
  <si>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</si>
  <si>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</si>
  <si>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</si>
  <si>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</si>
  <si>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</si>
  <si>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</si>
  <si>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</si>
  <si>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</si>
  <si>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</si>
  <si>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</si>
  <si>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</si>
  <si>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</si>
  <si>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</si>
  <si>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</si>
  <si>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</si>
  <si>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</si>
  <si>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</si>
  <si>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</si>
  <si>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</si>
  <si>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</si>
  <si>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</si>
  <si>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</si>
  <si>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</si>
  <si>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</si>
  <si>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</si>
  <si>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</si>
  <si>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</si>
  <si>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</si>
  <si>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</si>
  <si>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</si>
  <si>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</si>
  <si>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</si>
  <si>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</si>
  <si>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</si>
  <si>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</si>
  <si>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</si>
  <si>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</si>
  <si>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</si>
  <si>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</si>
  <si>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</si>
  <si>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</si>
  <si>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</si>
  <si>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</si>
  <si>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</si>
  <si>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</si>
  <si>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</si>
  <si>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</si>
  <si>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</si>
  <si>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</si>
  <si>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</si>
  <si>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</si>
  <si>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</si>
  <si>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</si>
  <si>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</si>
  <si>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</si>
  <si>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</si>
  <si>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</si>
  <si>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</si>
  <si>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</si>
  <si>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</si>
  <si>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</si>
  <si>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</si>
  <si>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</si>
  <si>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</si>
  <si>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</si>
  <si>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</si>
  <si>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</si>
  <si>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</si>
  <si>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</si>
  <si>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</si>
  <si>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</si>
  <si>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</si>
  <si>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</si>
  <si>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</si>
  <si>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</si>
  <si>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</si>
  <si>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</si>
  <si>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</si>
  <si>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</si>
  <si>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</si>
  <si>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</si>
  <si>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</si>
  <si>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</si>
  <si>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</si>
  <si>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</si>
  <si>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</si>
  <si>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</si>
  <si>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</si>
  <si>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</si>
  <si>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</si>
  <si>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</si>
  <si>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</si>
  <si>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</si>
  <si>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</si>
  <si>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</si>
  <si>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</si>
  <si>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</si>
  <si>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</si>
  <si>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</si>
  <si>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</si>
  <si>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</si>
  <si>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</si>
  <si>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</si>
  <si>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</si>
  <si>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</si>
  <si>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</si>
  <si>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</si>
  <si>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</si>
  <si>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</si>
  <si>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</si>
  <si>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</si>
  <si>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</si>
  <si>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</si>
  <si>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</si>
  <si>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</si>
  <si>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</si>
  <si>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</si>
  <si>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</si>
  <si>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</si>
  <si>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</si>
  <si>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</si>
  <si>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</si>
  <si>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</si>
  <si>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</si>
  <si>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</si>
  <si>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</si>
  <si>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</si>
  <si>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</si>
  <si>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</si>
  <si>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</si>
  <si>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</si>
  <si>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</si>
  <si>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</si>
  <si>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</si>
  <si>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</si>
  <si>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</si>
  <si>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</si>
  <si>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</si>
  <si>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</si>
  <si>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</si>
  <si>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</si>
  <si>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</si>
  <si>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</si>
  <si>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</si>
  <si>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</si>
  <si>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</si>
  <si>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</si>
  <si>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</si>
  <si>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</si>
  <si>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</si>
  <si>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</si>
  <si>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</si>
  <si>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</si>
  <si>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</si>
  <si>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</si>
  <si>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</si>
  <si>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</si>
  <si>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</si>
  <si>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</si>
  <si>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</si>
  <si>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</si>
  <si>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</si>
  <si>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</si>
  <si>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</si>
  <si>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</si>
  <si>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</si>
  <si>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</si>
  <si>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</si>
  <si>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</si>
  <si>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</si>
  <si>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</si>
  <si>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</si>
  <si>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</si>
  <si>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</si>
  <si>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</si>
  <si>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</si>
  <si>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</si>
  <si>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</si>
  <si>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</si>
  <si>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</si>
  <si>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</si>
  <si>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</si>
  <si>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</si>
  <si>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</si>
  <si>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</si>
  <si>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</si>
  <si>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</si>
  <si>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</si>
  <si>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</si>
  <si>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</si>
  <si>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</si>
  <si>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</si>
  <si>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</si>
  <si>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</si>
  <si>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</si>
  <si>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</si>
  <si>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</si>
  <si>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</si>
  <si>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</si>
  <si>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</si>
  <si>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</si>
  <si>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</si>
  <si>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</si>
  <si>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</si>
  <si>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</si>
  <si>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</si>
  <si>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</si>
  <si>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</si>
  <si>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</si>
  <si>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</si>
  <si>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</si>
  <si>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</si>
  <si>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</si>
  <si>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</si>
  <si>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</si>
  <si>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</si>
  <si>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</si>
  <si>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</si>
  <si>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</si>
  <si>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</si>
  <si>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</si>
  <si>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</si>
  <si>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</si>
  <si>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</si>
  <si>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</si>
  <si>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</si>
  <si>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</si>
  <si>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</si>
  <si>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</si>
  <si>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</si>
  <si>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</si>
  <si>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</si>
  <si>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</si>
  <si>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</si>
  <si>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</si>
  <si>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</si>
  <si>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</si>
  <si>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</si>
  <si>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</si>
  <si>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</si>
  <si>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</si>
  <si>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</si>
  <si>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</si>
  <si>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</si>
  <si>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</si>
  <si>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</si>
  <si>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</si>
  <si>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</si>
  <si>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</si>
  <si>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</si>
  <si>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</si>
  <si>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</si>
  <si>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</si>
  <si>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</si>
  <si>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</si>
  <si>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</si>
  <si>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</si>
  <si>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</si>
  <si>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</si>
  <si>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</si>
  <si>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</si>
  <si>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</si>
  <si>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</si>
  <si>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</si>
  <si>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</si>
  <si>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</si>
  <si>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</si>
  <si>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</si>
  <si>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</si>
  <si>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</si>
  <si>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</si>
  <si>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</si>
  <si>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</si>
  <si>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</si>
  <si>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</si>
  <si>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</si>
  <si>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</si>
  <si>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</si>
  <si>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</si>
  <si>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</si>
  <si>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</si>
  <si>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</si>
  <si>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</si>
  <si>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</si>
  <si>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</si>
  <si>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</si>
  <si>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</si>
  <si>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</si>
  <si>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</si>
  <si>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</si>
  <si>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</si>
  <si>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</si>
  <si>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</si>
  <si>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</si>
  <si>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</si>
  <si>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</si>
  <si>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</si>
  <si>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</si>
  <si>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</si>
  <si>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</si>
  <si>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</si>
  <si>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</si>
  <si>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</si>
  <si>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</si>
  <si>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</si>
  <si>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</si>
  <si>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</si>
  <si>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</si>
  <si>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</si>
  <si>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</si>
  <si>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</si>
  <si>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</si>
  <si>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</si>
  <si>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</si>
  <si>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</si>
  <si>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</si>
  <si>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</si>
  <si>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</si>
  <si>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</si>
  <si>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</si>
  <si>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</si>
  <si>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</si>
  <si>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</si>
  <si>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</si>
  <si>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</si>
  <si>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</si>
  <si>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</si>
  <si>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</si>
  <si>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</si>
  <si>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</si>
  <si>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</si>
  <si>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</si>
  <si>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</si>
  <si>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</si>
  <si>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</si>
  <si>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</si>
  <si>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</si>
  <si>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</si>
  <si>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</si>
  <si>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</si>
  <si>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</si>
  <si>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</si>
  <si>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</si>
  <si>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</si>
  <si>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</si>
  <si>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</si>
  <si>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</si>
  <si>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</si>
  <si>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</si>
  <si>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</si>
  <si>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</si>
  <si>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</si>
  <si>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</si>
  <si>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</si>
  <si>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</si>
  <si>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</si>
  <si>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</si>
  <si>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</si>
  <si>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</si>
  <si>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</si>
  <si>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</si>
  <si>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</si>
  <si>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</si>
  <si>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</si>
  <si>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</si>
  <si>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</si>
  <si>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</si>
  <si>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</si>
  <si>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</si>
  <si>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</si>
  <si>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</si>
  <si>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</si>
  <si>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</si>
  <si>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</si>
  <si>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</si>
  <si>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</si>
  <si>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</si>
  <si>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</si>
  <si>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</si>
  <si>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</si>
  <si>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</si>
  <si>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</si>
  <si>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</si>
  <si>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</si>
  <si>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</si>
  <si>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</si>
  <si>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</si>
  <si>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</si>
  <si>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</si>
  <si>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</si>
  <si>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</si>
  <si>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</si>
  <si>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</si>
  <si>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</si>
  <si>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</si>
  <si>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</si>
  <si>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</si>
  <si>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</si>
  <si>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</si>
  <si>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</si>
  <si>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</si>
  <si>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</si>
  <si>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</si>
  <si>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</si>
  <si>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</si>
  <si>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</si>
  <si>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</si>
  <si>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</si>
  <si>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</si>
  <si>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</si>
  <si>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</si>
  <si>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</si>
  <si>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</si>
  <si>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</si>
  <si>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</si>
  <si>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</si>
  <si>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</si>
  <si>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</si>
  <si>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</si>
  <si>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</si>
  <si>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</si>
  <si>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</si>
  <si>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</si>
  <si>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</si>
  <si>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</si>
  <si>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</si>
  <si>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</si>
  <si>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</si>
  <si>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</si>
  <si>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</si>
  <si>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</si>
  <si>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</si>
  <si>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</si>
  <si>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</si>
  <si>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</si>
  <si>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</si>
  <si>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</si>
  <si>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</si>
  <si>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</si>
  <si>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</si>
  <si>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</si>
  <si>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</si>
  <si>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</si>
  <si>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</si>
  <si>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</si>
  <si>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</si>
  <si>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</si>
  <si>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</si>
  <si>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</si>
  <si>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</si>
  <si>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</si>
  <si>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</si>
  <si>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</si>
  <si>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</si>
  <si>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</si>
  <si>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</si>
  <si>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</si>
  <si>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</si>
  <si>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</si>
  <si>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</si>
  <si>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</si>
  <si>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</si>
  <si>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</si>
  <si>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</si>
  <si>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</si>
  <si>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</si>
  <si>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</si>
  <si>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</si>
  <si>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</si>
  <si>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</si>
  <si>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</si>
  <si>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</si>
  <si>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</si>
  <si>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</si>
  <si>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</si>
  <si>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</si>
  <si>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</si>
  <si>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</si>
  <si>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</si>
  <si>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</si>
  <si>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</si>
  <si>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</si>
  <si>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</si>
  <si>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</si>
  <si>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</si>
  <si>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</si>
  <si>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</si>
  <si>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</si>
  <si>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</si>
  <si>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</si>
  <si>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</si>
  <si>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</si>
  <si>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</si>
  <si>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</si>
  <si>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</si>
  <si>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</si>
  <si>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</si>
  <si>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</si>
  <si>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</si>
  <si>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</si>
  <si>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</si>
  <si>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</si>
  <si>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</si>
  <si>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</si>
  <si>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</si>
  <si>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</si>
  <si>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</si>
  <si>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</si>
  <si>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</si>
  <si>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</si>
  <si>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</si>
  <si>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</si>
  <si>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</si>
  <si>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</si>
  <si>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</si>
  <si>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</si>
  <si>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</si>
  <si>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</si>
  <si>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</si>
  <si>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</si>
  <si>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</si>
  <si>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</si>
  <si>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</si>
  <si>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</si>
  <si>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</si>
  <si>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</si>
  <si>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</si>
  <si>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</si>
  <si>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</si>
  <si>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</si>
  <si>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</si>
  <si>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</si>
  <si>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</si>
  <si>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</si>
  <si>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</si>
  <si>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</si>
  <si>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</si>
  <si>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</si>
  <si>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</si>
  <si>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</si>
  <si>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</si>
  <si>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</si>
  <si>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</si>
  <si>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</si>
  <si>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</si>
  <si>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</si>
  <si>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</si>
  <si>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</si>
  <si>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</si>
  <si>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</si>
  <si>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</si>
  <si>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</si>
  <si>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</si>
  <si>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</si>
  <si>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</si>
  <si>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</si>
  <si>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</si>
  <si>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</si>
  <si>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</si>
  <si>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</si>
  <si>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</si>
  <si>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</si>
  <si>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</si>
  <si>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</si>
  <si>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</si>
  <si>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</si>
  <si>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</si>
  <si>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</si>
  <si>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</si>
  <si>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</si>
  <si>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</si>
  <si>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</si>
  <si>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</si>
  <si>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</si>
  <si>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</si>
  <si>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</si>
  <si>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</si>
  <si>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</si>
  <si>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</si>
  <si>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</si>
  <si>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</si>
  <si>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</si>
  <si>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</si>
  <si>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</si>
  <si>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</si>
  <si>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</si>
  <si>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</si>
  <si>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</si>
  <si>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</si>
  <si>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</si>
  <si>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</si>
  <si>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</si>
  <si>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</si>
  <si>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</si>
  <si>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</si>
  <si>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</si>
  <si>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</si>
  <si>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</si>
  <si>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</si>
  <si>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</si>
  <si>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</si>
  <si>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</si>
  <si>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</si>
  <si>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</si>
  <si>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</si>
  <si>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</si>
  <si>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</si>
  <si>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</si>
  <si>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</si>
  <si>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</si>
  <si>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</si>
  <si>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</si>
  <si>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</si>
  <si>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</si>
  <si>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</si>
  <si>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</si>
  <si>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</si>
  <si>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</si>
  <si>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</si>
  <si>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</si>
  <si>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</si>
  <si>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</si>
  <si>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</si>
  <si>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</si>
  <si>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</si>
  <si>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</si>
  <si>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</si>
  <si>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</si>
  <si>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</si>
  <si>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</si>
  <si>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</si>
  <si>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</si>
  <si>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</si>
  <si>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</si>
  <si>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</si>
  <si>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</si>
  <si>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</si>
  <si>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</si>
  <si>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</si>
  <si>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</si>
  <si>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</si>
  <si>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</si>
  <si>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</si>
  <si>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</si>
  <si>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</si>
  <si>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</si>
  <si>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</si>
  <si>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</si>
  <si>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</si>
  <si>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</si>
  <si>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</si>
  <si>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</si>
  <si>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</si>
  <si>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</si>
  <si>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</si>
  <si>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</si>
  <si>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</si>
  <si>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</si>
  <si>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</si>
  <si>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</si>
  <si>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</si>
  <si>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</si>
  <si>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</si>
  <si>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</si>
  <si>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</si>
  <si>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</si>
  <si>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</si>
  <si>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</si>
  <si>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</si>
  <si>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</si>
  <si>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</si>
  <si>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</si>
  <si>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</si>
  <si>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</si>
  <si>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</si>
  <si>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</si>
  <si>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</si>
  <si>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</si>
  <si>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</si>
  <si>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</si>
  <si>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</si>
  <si>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</si>
  <si>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</si>
  <si>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</si>
  <si>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</si>
  <si>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</si>
  <si>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</si>
  <si>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</si>
  <si>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</si>
  <si>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</si>
  <si>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</si>
  <si>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</si>
  <si>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</si>
  <si>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</si>
  <si>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</si>
  <si>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</si>
  <si>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</si>
  <si>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</si>
  <si>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</si>
  <si>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</si>
  <si>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</si>
  <si>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</si>
  <si>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</si>
  <si>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</si>
  <si>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</si>
  <si>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</si>
  <si>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</si>
  <si>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</si>
  <si>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</si>
  <si>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</si>
  <si>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</si>
  <si>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</si>
  <si>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</si>
  <si>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</si>
  <si>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</si>
  <si>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</si>
  <si>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</si>
  <si>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</si>
  <si>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</si>
  <si>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</si>
  <si>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</si>
  <si>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</si>
  <si>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</si>
  <si>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</si>
  <si>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</si>
  <si>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</si>
  <si>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</si>
  <si>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</si>
  <si>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</si>
  <si>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</si>
  <si>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</si>
  <si>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</si>
  <si>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</si>
  <si>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</si>
  <si>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</si>
  <si>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</si>
  <si>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</si>
  <si>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</si>
  <si>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</si>
  <si>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</si>
  <si>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</si>
  <si>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</si>
  <si>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</si>
  <si>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</si>
  <si>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</si>
  <si>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</si>
  <si>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</si>
  <si>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</si>
  <si>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</si>
  <si>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</si>
  <si>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</si>
  <si>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</si>
  <si>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</si>
  <si>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</si>
  <si>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</si>
  <si>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</si>
  <si>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</si>
  <si>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</si>
  <si>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</si>
  <si>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</si>
  <si>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</si>
  <si>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</si>
  <si>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</si>
  <si>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</si>
  <si>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</si>
  <si>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</si>
  <si>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</si>
  <si>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</si>
  <si>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</si>
  <si>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</si>
  <si>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</si>
  <si>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</si>
  <si>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</si>
  <si>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</si>
  <si>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</si>
  <si>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</si>
  <si>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</si>
  <si>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</si>
  <si>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</si>
  <si>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</si>
  <si>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</si>
  <si>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</si>
  <si>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</si>
  <si>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</si>
  <si>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</si>
  <si>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</si>
  <si>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</si>
  <si>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</si>
  <si>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</si>
  <si>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</si>
  <si>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</si>
  <si>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</si>
  <si>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</si>
  <si>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</si>
  <si>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</si>
  <si>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</si>
  <si>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</si>
  <si>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</si>
  <si>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</si>
  <si>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</si>
  <si>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</si>
  <si>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</si>
  <si>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</si>
  <si>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</si>
  <si>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</si>
  <si>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</si>
  <si>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</si>
  <si>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</si>
  <si>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</si>
  <si>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</si>
  <si>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</si>
  <si>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</si>
  <si>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</si>
  <si>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</si>
  <si>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</si>
  <si>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</si>
  <si>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</si>
  <si>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</si>
  <si>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</si>
  <si>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</si>
  <si>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</si>
  <si>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</si>
  <si>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</si>
  <si>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</si>
  <si>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</si>
  <si>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</si>
  <si>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</si>
  <si>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</si>
  <si>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</si>
  <si>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</si>
  <si>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</si>
  <si>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</si>
  <si>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</si>
  <si>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</si>
  <si>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</si>
  <si>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</si>
  <si>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</si>
  <si>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</si>
  <si>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</si>
  <si>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</si>
  <si>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</si>
  <si>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</si>
  <si>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</si>
  <si>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</si>
  <si>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</si>
  <si>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</si>
  <si>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</si>
  <si>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</si>
  <si>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</si>
  <si>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</si>
  <si>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</si>
  <si>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</si>
  <si>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</si>
  <si>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</si>
  <si>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</si>
  <si>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</si>
  <si>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</si>
  <si>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</si>
  <si>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</si>
  <si>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</si>
  <si>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</si>
  <si>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</si>
  <si>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</si>
  <si>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</si>
  <si>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</si>
  <si>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</si>
  <si>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</si>
  <si>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</si>
  <si>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</si>
  <si>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</si>
  <si>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</si>
  <si>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</si>
  <si>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</si>
  <si>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</si>
  <si>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</si>
  <si>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</si>
  <si>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</si>
  <si>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</si>
  <si>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</si>
  <si>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</si>
  <si>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</si>
  <si>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</si>
  <si>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</si>
  <si>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</si>
  <si>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</si>
  <si>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</si>
  <si>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</si>
  <si>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</si>
  <si>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</si>
  <si>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</si>
  <si>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</si>
  <si>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</si>
  <si>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</si>
  <si>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</si>
  <si>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</si>
  <si>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</si>
  <si>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</si>
  <si>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</si>
  <si>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</si>
  <si>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</si>
  <si>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</si>
  <si>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</si>
  <si>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</si>
  <si>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</si>
  <si>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</si>
  <si>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</si>
  <si>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</si>
  <si>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</si>
  <si>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</si>
  <si>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</si>
  <si>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</si>
  <si>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</si>
  <si>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</si>
  <si>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</si>
  <si>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</si>
  <si>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</si>
  <si>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</si>
  <si>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</si>
  <si>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</si>
  <si>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</si>
  <si>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</si>
  <si>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</si>
  <si>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</si>
  <si>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</si>
  <si>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</si>
  <si>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</si>
  <si>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</si>
  <si>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</si>
  <si>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</si>
  <si>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</si>
  <si>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</si>
  <si>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</si>
  <si>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</si>
  <si>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</si>
  <si>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</si>
  <si>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</si>
  <si>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</si>
  <si>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</si>
  <si>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</si>
  <si>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</si>
  <si>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</si>
  <si>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</si>
  <si>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</si>
  <si>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</si>
  <si>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</si>
  <si>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</si>
  <si>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</si>
  <si>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</si>
  <si>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</si>
  <si>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</si>
  <si>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</si>
  <si>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</si>
  <si>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</si>
  <si>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</si>
  <si>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</si>
  <si>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</si>
  <si>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</si>
  <si>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</si>
  <si>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</si>
  <si>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</si>
  <si>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</si>
  <si>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</si>
  <si>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</si>
  <si>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</si>
  <si>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</si>
  <si>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</si>
  <si>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</si>
  <si>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</si>
  <si>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</si>
  <si>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</si>
  <si>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</si>
  <si>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</si>
  <si>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</si>
  <si>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</si>
  <si>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</si>
  <si>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</si>
  <si>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</si>
  <si>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</si>
  <si>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</si>
  <si>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</si>
  <si>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</si>
  <si>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</si>
  <si>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</si>
  <si>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</si>
  <si>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</si>
  <si>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</si>
  <si>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</si>
  <si>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</si>
  <si>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</si>
  <si>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</si>
  <si>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</si>
  <si>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</si>
  <si>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</si>
  <si>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</si>
  <si>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</si>
  <si>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</si>
  <si>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</si>
  <si>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</si>
  <si>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</si>
  <si>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</si>
  <si>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</si>
  <si>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</si>
  <si>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</si>
  <si>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</si>
  <si>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</si>
  <si>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</si>
  <si>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</si>
  <si>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</si>
  <si>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</si>
  <si>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</si>
  <si>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</si>
  <si>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</si>
  <si>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</si>
  <si>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</si>
  <si>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</si>
  <si>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</si>
  <si>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</si>
  <si>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</si>
  <si>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</si>
  <si>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</si>
  <si>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</si>
  <si>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</si>
  <si>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</si>
  <si>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</si>
  <si>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</si>
  <si>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</si>
  <si>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</si>
  <si>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</si>
  <si>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</si>
  <si>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</si>
  <si>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</si>
  <si>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</si>
  <si>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</si>
  <si>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</si>
  <si>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</si>
  <si>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</si>
  <si>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</si>
  <si>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</si>
  <si>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</si>
  <si>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</si>
  <si>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</si>
  <si>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</si>
  <si>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</si>
  <si>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</si>
  <si>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</si>
  <si>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</si>
  <si>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</si>
  <si>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</si>
  <si>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</si>
  <si>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</si>
  <si>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</si>
  <si>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</si>
  <si>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</si>
  <si>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</si>
  <si>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</si>
  <si>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</si>
  <si>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</si>
  <si>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</si>
  <si>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</si>
  <si>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</si>
  <si>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</si>
  <si>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</si>
  <si>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</si>
  <si>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</si>
  <si>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</si>
  <si>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</si>
  <si>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</si>
  <si>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</si>
  <si>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</si>
  <si>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</si>
  <si>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</si>
  <si>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</si>
  <si>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</si>
  <si>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</si>
  <si>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</si>
  <si>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</si>
  <si>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</si>
  <si>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</si>
  <si>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</si>
  <si>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</si>
  <si>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</si>
  <si>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</si>
  <si>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</si>
  <si>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</si>
  <si>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</si>
  <si>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</si>
  <si>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</si>
  <si>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</si>
  <si>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</si>
  <si>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</si>
  <si>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</si>
  <si>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</si>
  <si>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</si>
  <si>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</si>
  <si>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</si>
  <si>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</si>
  <si>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</si>
  <si>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</si>
  <si>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</si>
  <si>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</si>
  <si>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</si>
  <si>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</si>
  <si>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</si>
  <si>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</si>
  <si>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</si>
  <si>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</si>
  <si>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</si>
  <si>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</si>
  <si>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</si>
  <si>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</si>
  <si>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</si>
  <si>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</si>
  <si>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</si>
  <si>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</si>
  <si>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</si>
  <si>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</si>
  <si>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</si>
  <si>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</si>
  <si>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</si>
  <si>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</si>
  <si>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</si>
  <si>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</si>
  <si>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</si>
  <si>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</si>
  <si>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</si>
  <si>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</si>
  <si>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</si>
  <si>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</si>
  <si>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</si>
  <si>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</si>
  <si>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</si>
  <si>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</si>
  <si>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</si>
  <si>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</si>
  <si>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</si>
  <si>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</si>
  <si>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</si>
  <si>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</si>
  <si>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</si>
  <si>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</si>
  <si>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</si>
  <si>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</si>
  <si>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</si>
  <si>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</si>
  <si>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</si>
  <si>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</si>
  <si>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</si>
  <si>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</si>
  <si>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</si>
  <si>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</si>
  <si>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</si>
  <si>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</si>
  <si>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</si>
  <si>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</si>
  <si>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</si>
  <si>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</si>
  <si>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</si>
  <si>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</si>
  <si>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</si>
  <si>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</si>
  <si>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</si>
  <si>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</si>
  <si>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</si>
  <si>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</si>
  <si>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</si>
  <si>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</si>
  <si>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</si>
  <si>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</si>
  <si>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</si>
  <si>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</si>
  <si>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</si>
  <si>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</si>
  <si>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</si>
  <si>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</si>
  <si>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</si>
  <si>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</si>
  <si>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</si>
  <si>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</si>
  <si>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</si>
  <si>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</si>
  <si>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</si>
  <si>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</si>
  <si>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</si>
  <si>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</si>
  <si>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</si>
  <si>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</si>
  <si>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</si>
  <si>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</si>
  <si>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</si>
  <si>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</si>
  <si>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</si>
  <si>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</si>
  <si>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</si>
  <si>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</si>
  <si>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</si>
  <si>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</si>
  <si>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</si>
  <si>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</si>
  <si>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</si>
  <si>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</si>
  <si>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</si>
  <si>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</si>
  <si>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</si>
  <si>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</si>
  <si>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</si>
  <si>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</si>
  <si>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</si>
  <si>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</si>
  <si>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</si>
  <si>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</si>
  <si>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</si>
  <si>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</si>
  <si>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</si>
  <si>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</si>
  <si>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</si>
  <si>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</si>
  <si>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</si>
  <si>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</si>
  <si>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</si>
  <si>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</si>
  <si>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</si>
  <si>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</si>
  <si>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</si>
  <si>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</si>
  <si>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</si>
  <si>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</si>
  <si>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</si>
  <si>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</si>
  <si>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</si>
  <si>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</si>
  <si>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</si>
  <si>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</si>
  <si>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</si>
  <si>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</si>
  <si>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</si>
  <si>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</si>
  <si>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</si>
  <si>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</si>
  <si>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</si>
  <si>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</si>
  <si>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</si>
  <si>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</si>
  <si>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</si>
  <si>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</si>
  <si>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</si>
  <si>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</si>
  <si>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</si>
  <si>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</si>
  <si>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</si>
  <si>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</si>
  <si>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</si>
  <si>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</si>
  <si>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</si>
  <si>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</si>
  <si>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</si>
  <si>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</si>
  <si>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</si>
  <si>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</si>
  <si>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</si>
  <si>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</si>
  <si>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</si>
  <si>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</si>
  <si>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</si>
  <si>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</si>
  <si>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</si>
  <si>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</si>
  <si>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</si>
  <si>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</si>
  <si>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</si>
  <si>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</si>
  <si>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</si>
  <si>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</si>
  <si>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</si>
  <si>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</si>
  <si>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</si>
  <si>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</si>
  <si>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</si>
  <si>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</si>
  <si>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</si>
  <si>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</si>
  <si>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</si>
  <si>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</si>
  <si>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</si>
  <si>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</si>
  <si>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</si>
  <si>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</si>
  <si>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</si>
  <si>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</si>
  <si>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</si>
  <si>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</si>
  <si>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</si>
  <si>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</si>
  <si>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</si>
  <si>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</si>
  <si>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</si>
  <si>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</si>
  <si>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</si>
  <si>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</si>
  <si>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</si>
  <si>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</si>
  <si>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</si>
  <si>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</si>
  <si>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</si>
  <si>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</si>
  <si>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</si>
  <si>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</si>
  <si>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</si>
  <si>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</si>
  <si>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</si>
  <si>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</si>
  <si>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</si>
  <si>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</si>
  <si>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</si>
  <si>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</si>
  <si>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</si>
  <si>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</si>
  <si>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</si>
  <si>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</si>
  <si>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</si>
  <si>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</si>
  <si>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</si>
  <si>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</si>
  <si>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</si>
  <si>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</si>
  <si>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</si>
  <si>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</si>
  <si>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</si>
  <si>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</si>
  <si>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</si>
  <si>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</si>
  <si>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</si>
  <si>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</si>
  <si>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</si>
  <si>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</si>
  <si>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</si>
  <si>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</si>
  <si>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</si>
  <si>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</si>
  <si>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</si>
  <si>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</si>
  <si>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</si>
  <si>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</si>
  <si>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</si>
  <si>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</si>
  <si>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</si>
  <si>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</si>
  <si>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</si>
  <si>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</si>
  <si>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</si>
  <si>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</si>
  <si>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</si>
  <si>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</si>
  <si>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</si>
  <si>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</si>
  <si>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</si>
  <si>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</si>
  <si>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</si>
  <si>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</si>
  <si>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</si>
  <si>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</si>
  <si>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</si>
  <si>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</si>
  <si>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</si>
  <si>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</si>
  <si>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</si>
  <si>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</si>
  <si>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</si>
  <si>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</si>
  <si>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</si>
  <si>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</si>
  <si>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</si>
  <si>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</si>
  <si>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</si>
  <si>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</si>
  <si>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</si>
  <si>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</si>
  <si>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</si>
  <si>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</si>
  <si>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</si>
  <si>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</si>
  <si>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</si>
  <si>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</si>
  <si>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</si>
  <si>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</si>
  <si>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</si>
  <si>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</si>
  <si>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</si>
  <si>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</si>
  <si>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</si>
  <si>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</si>
  <si>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</si>
  <si>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</si>
  <si>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</si>
  <si>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</si>
  <si>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</si>
  <si>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</si>
  <si>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</si>
  <si>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</si>
  <si>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</si>
  <si>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</si>
  <si>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</si>
  <si>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</si>
  <si>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</si>
  <si>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</si>
  <si>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</si>
  <si>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</si>
  <si>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</si>
  <si>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</si>
  <si>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</si>
  <si>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</si>
  <si>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</si>
  <si>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</si>
  <si>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</si>
  <si>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</si>
  <si>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</si>
  <si>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</si>
  <si>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</si>
  <si>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</si>
  <si>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</si>
  <si>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</si>
  <si>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</si>
  <si>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</si>
  <si>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</si>
  <si>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</si>
  <si>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</si>
  <si>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</si>
  <si>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</si>
  <si>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</si>
  <si>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</si>
  <si>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</si>
  <si>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</si>
  <si>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</si>
  <si>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</si>
  <si>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</si>
  <si>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</si>
  <si>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</si>
  <si>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</si>
  <si>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</si>
  <si>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</si>
  <si>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</si>
  <si>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</si>
  <si>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</si>
  <si>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</si>
  <si>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</si>
  <si>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</si>
  <si>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</si>
  <si>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</si>
  <si>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</si>
  <si>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</si>
  <si>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</si>
  <si>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</si>
  <si>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</si>
  <si>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</si>
  <si>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</si>
  <si>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</si>
  <si>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</si>
  <si>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</si>
  <si>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</si>
  <si>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</si>
  <si>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</si>
  <si>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</si>
  <si>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</si>
  <si>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</si>
  <si>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</si>
  <si>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</si>
  <si>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</si>
  <si>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</si>
  <si>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</si>
  <si>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</si>
  <si>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</si>
  <si>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</si>
  <si>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</si>
  <si>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</si>
  <si>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</si>
  <si>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</si>
  <si>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</si>
  <si>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</si>
  <si>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</si>
  <si>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</si>
  <si>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</si>
  <si>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</si>
  <si>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</si>
  <si>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</si>
  <si>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</si>
  <si>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</si>
  <si>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</si>
  <si>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</si>
  <si>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</si>
  <si>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</si>
  <si>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</si>
  <si>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</si>
  <si>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</si>
  <si>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</si>
  <si>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</si>
  <si>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</si>
  <si>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</si>
  <si>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</si>
  <si>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</si>
  <si>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</si>
  <si>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</si>
  <si>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</si>
  <si>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</si>
  <si>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</si>
  <si>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</si>
  <si>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</si>
  <si>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</si>
  <si>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</si>
  <si>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</si>
  <si>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</si>
  <si>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</si>
  <si>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</si>
  <si>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</si>
  <si>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</si>
  <si>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</si>
  <si>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</si>
  <si>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</si>
  <si>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</si>
  <si>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</si>
  <si>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</si>
  <si>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</si>
  <si>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</si>
  <si>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</si>
  <si>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</si>
  <si>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</si>
  <si>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</si>
  <si>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</si>
  <si>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</si>
  <si>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</si>
  <si>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</si>
  <si>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</si>
  <si>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</si>
  <si>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</si>
  <si>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</si>
  <si>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</si>
  <si>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</si>
  <si>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</si>
  <si>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</si>
  <si>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</si>
  <si>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</si>
  <si>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</si>
  <si>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</si>
  <si>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</si>
  <si>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</si>
  <si>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</si>
  <si>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</si>
  <si>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</si>
  <si>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</si>
  <si>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</si>
  <si>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</si>
  <si>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</si>
  <si>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</si>
  <si>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</si>
  <si>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</si>
  <si>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</si>
  <si>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</si>
  <si>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</si>
  <si>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</si>
  <si>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</si>
  <si>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</si>
  <si>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</si>
  <si>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</si>
  <si>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</si>
  <si>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</si>
  <si>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</si>
  <si>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</si>
  <si>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</si>
  <si>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</si>
  <si>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</si>
  <si>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</si>
  <si>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</si>
  <si>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</si>
  <si>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</si>
  <si>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</si>
  <si>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</si>
  <si>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</si>
  <si>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</si>
  <si>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</si>
  <si>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</si>
  <si>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</si>
  <si>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</si>
  <si>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</si>
  <si>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</si>
  <si>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</si>
  <si>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</si>
  <si>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</si>
  <si>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</si>
  <si>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</si>
  <si>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</si>
  <si>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</si>
  <si>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</si>
  <si>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</si>
  <si>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</si>
  <si>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</si>
  <si>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</si>
  <si>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</si>
  <si>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</si>
  <si>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</si>
  <si>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</si>
  <si>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</si>
  <si>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</si>
  <si>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</si>
  <si>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</si>
  <si>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</si>
  <si>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</si>
  <si>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</si>
  <si>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</si>
  <si>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</si>
  <si>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</si>
  <si>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</si>
  <si>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</si>
  <si>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</si>
  <si>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</si>
  <si>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</si>
  <si>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</si>
  <si>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</si>
  <si>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</si>
  <si>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</si>
  <si>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</si>
  <si>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</si>
  <si>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</si>
  <si>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</si>
  <si>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</si>
  <si>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</si>
  <si>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</si>
  <si>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</si>
  <si>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</si>
  <si>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</si>
  <si>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</si>
  <si>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</si>
  <si>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</si>
  <si>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</si>
  <si>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</si>
  <si>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</si>
  <si>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</si>
  <si>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</si>
  <si>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</si>
  <si>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</si>
  <si>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</si>
  <si>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</si>
  <si>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</si>
  <si>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</si>
  <si>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</si>
  <si>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</si>
  <si>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</si>
  <si>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</si>
  <si>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</si>
  <si>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</si>
  <si>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</si>
  <si>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</si>
  <si>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</si>
  <si>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</si>
  <si>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</si>
  <si>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</si>
  <si>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</si>
  <si>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</si>
  <si>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</si>
  <si>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</si>
  <si>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</si>
  <si>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</si>
  <si>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</si>
  <si>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</si>
  <si>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</si>
  <si>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</si>
  <si>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</si>
  <si>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</si>
  <si>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</si>
  <si>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</si>
  <si>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</si>
  <si>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</si>
  <si>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</si>
  <si>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</si>
  <si>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</si>
  <si>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</si>
  <si>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</si>
  <si>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</si>
  <si>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</si>
  <si>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</si>
  <si>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</si>
  <si>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</si>
  <si>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</si>
  <si>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</si>
  <si>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</si>
  <si>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</si>
  <si>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</si>
  <si>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</si>
  <si>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</si>
  <si>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</si>
  <si>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</si>
  <si>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</si>
  <si>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</si>
  <si>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</si>
  <si>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</si>
  <si>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</si>
  <si>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</si>
  <si>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</si>
  <si>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</si>
  <si>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</si>
  <si>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</si>
  <si>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</si>
  <si>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</si>
  <si>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</si>
  <si>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</si>
  <si>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</si>
  <si>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</si>
  <si>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</si>
  <si>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</si>
  <si>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</si>
  <si>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</si>
  <si>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</si>
  <si>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</si>
  <si>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</si>
  <si>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</si>
  <si>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</si>
  <si>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</si>
  <si>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</si>
  <si>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</si>
  <si>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</si>
  <si>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</si>
  <si>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</si>
  <si>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</si>
  <si>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</si>
  <si>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</si>
  <si>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</si>
  <si>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</si>
  <si>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</si>
  <si>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</si>
  <si>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</si>
  <si>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</si>
  <si>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</si>
  <si>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</si>
  <si>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</si>
  <si>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</si>
  <si>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</si>
  <si>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</si>
  <si>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</si>
  <si>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</si>
  <si>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</si>
  <si>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</si>
  <si>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</si>
  <si>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</si>
  <si>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</si>
  <si>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</si>
  <si>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</si>
  <si>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</si>
  <si>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</si>
  <si>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</si>
  <si>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</si>
  <si>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</si>
  <si>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</si>
  <si>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</si>
  <si>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</si>
  <si>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</si>
  <si>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</si>
  <si>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</si>
  <si>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</si>
  <si>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</si>
  <si>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</si>
  <si>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</si>
  <si>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</si>
  <si>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</si>
  <si>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</si>
  <si>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</si>
  <si>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</si>
  <si>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</si>
  <si>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</si>
  <si>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</si>
  <si>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</si>
  <si>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</si>
  <si>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</si>
  <si>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</si>
  <si>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</si>
  <si>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</si>
  <si>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</si>
  <si>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</si>
  <si>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</si>
  <si>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</si>
  <si>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</si>
  <si>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</si>
  <si>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</si>
  <si>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</si>
  <si>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</si>
  <si>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</si>
  <si>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</si>
  <si>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</si>
  <si>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</si>
  <si>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</si>
  <si>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</si>
  <si>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</si>
  <si>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</si>
  <si>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</si>
  <si>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</si>
  <si>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</si>
  <si>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</si>
  <si>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</si>
  <si>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</si>
  <si>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</si>
  <si>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</si>
  <si>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</si>
  <si>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</si>
  <si>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</si>
  <si>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</si>
  <si>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</si>
  <si>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</si>
  <si>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</si>
  <si>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</si>
  <si>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</si>
  <si>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</si>
  <si>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</si>
  <si>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</si>
  <si>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</si>
  <si>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</si>
  <si>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</si>
  <si>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</si>
  <si>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</si>
  <si>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</si>
  <si>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</si>
  <si>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</si>
  <si>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</si>
  <si>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</si>
  <si>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</si>
  <si>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</si>
  <si>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</si>
  <si>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</si>
  <si>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</si>
  <si>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</si>
  <si>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</si>
  <si>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</si>
  <si>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</si>
  <si>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</si>
  <si>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</si>
  <si>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</si>
  <si>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</si>
  <si>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</si>
  <si>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</si>
  <si>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</si>
  <si>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</si>
  <si>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</si>
  <si>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</si>
  <si>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</si>
  <si>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</si>
  <si>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</si>
  <si>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</si>
  <si>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</si>
  <si>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</si>
  <si>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</si>
  <si>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</si>
  <si>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</si>
  <si>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</si>
  <si>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</si>
  <si>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</si>
  <si>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</si>
  <si>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</si>
  <si>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</si>
  <si>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</si>
  <si>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</si>
  <si>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</si>
  <si>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</si>
  <si>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</si>
  <si>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</si>
  <si>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</si>
  <si>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</si>
  <si>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</si>
  <si>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</si>
  <si>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</si>
  <si>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</si>
  <si>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</si>
  <si>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</si>
  <si>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</si>
  <si>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</si>
  <si>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</si>
  <si>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</si>
  <si>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</si>
  <si>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</si>
  <si>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</si>
  <si>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</si>
  <si>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</si>
  <si>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</si>
  <si>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</si>
  <si>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</si>
  <si>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</si>
  <si>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</si>
  <si>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</si>
  <si>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</si>
  <si>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</si>
  <si>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</si>
  <si>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</si>
  <si>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</si>
  <si>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</si>
  <si>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</si>
  <si>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</si>
  <si>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</si>
  <si>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</si>
  <si>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</si>
  <si>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</si>
  <si>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</si>
  <si>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</si>
  <si>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</si>
  <si>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</si>
  <si>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</si>
  <si>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</si>
  <si>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</si>
  <si>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</si>
  <si>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</si>
  <si>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</si>
  <si>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</si>
  <si>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</si>
  <si>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</si>
  <si>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</si>
  <si>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</si>
  <si>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</si>
  <si>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</si>
  <si>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</si>
  <si>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</si>
  <si>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</si>
  <si>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</si>
  <si>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</si>
  <si>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</si>
  <si>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</si>
  <si>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</si>
  <si>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</si>
  <si>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</si>
  <si>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</si>
  <si>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</si>
  <si>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</si>
  <si>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</si>
  <si>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</si>
  <si>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</si>
  <si>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</si>
  <si>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</si>
  <si>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</si>
  <si>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</si>
  <si>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</si>
  <si>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</si>
  <si>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</si>
  <si>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</si>
  <si>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</si>
  <si>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</si>
  <si>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</si>
  <si>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</si>
  <si>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</si>
  <si>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</si>
  <si>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</si>
  <si>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</si>
  <si>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</si>
  <si>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</si>
  <si>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</si>
  <si>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</si>
  <si>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</si>
  <si>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</si>
  <si>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</si>
  <si>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</si>
  <si>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</si>
  <si>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</si>
  <si>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</si>
  <si>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</si>
  <si>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</si>
  <si>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</si>
  <si>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</si>
  <si>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</si>
  <si>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</si>
  <si>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</si>
  <si>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</si>
  <si>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</si>
  <si>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</si>
  <si>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</si>
  <si>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</si>
  <si>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</si>
  <si>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</si>
  <si>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</si>
  <si>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</si>
  <si>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</si>
  <si>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</si>
  <si>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</si>
  <si>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</si>
  <si>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</si>
  <si>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</si>
  <si>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</si>
  <si>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</si>
  <si>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</si>
  <si>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</si>
  <si>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</si>
  <si>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</si>
  <si>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</si>
  <si>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</si>
  <si>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</si>
  <si>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</si>
  <si>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</si>
  <si>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</si>
  <si>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</si>
  <si>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</si>
  <si>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</si>
  <si>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</si>
  <si>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</si>
  <si>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</si>
  <si>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</si>
  <si>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</si>
  <si>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</si>
  <si>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</si>
  <si>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</si>
  <si>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</si>
  <si>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</si>
  <si>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</si>
  <si>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</si>
  <si>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</si>
  <si>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</si>
  <si>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</si>
  <si>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</si>
  <si>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</si>
  <si>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</si>
  <si>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</si>
  <si>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</si>
  <si>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</si>
  <si>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</si>
  <si>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</si>
  <si>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</si>
  <si>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</si>
  <si>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</si>
  <si>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</si>
  <si>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</si>
  <si>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</si>
  <si>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</si>
  <si>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</si>
  <si>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</si>
  <si>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</si>
  <si>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</si>
  <si>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</si>
  <si>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</si>
  <si>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</si>
  <si>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</si>
  <si>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</si>
  <si>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</si>
  <si>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</si>
  <si>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</si>
  <si>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</si>
  <si>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</si>
  <si>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</si>
  <si>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</si>
  <si>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</si>
  <si>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</si>
  <si>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</si>
  <si>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</si>
  <si>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</si>
  <si>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</si>
  <si>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</si>
  <si>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</si>
  <si>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</si>
  <si>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</si>
  <si>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</si>
  <si>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</si>
  <si>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</si>
  <si>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</si>
  <si>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</si>
  <si>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</si>
  <si>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</si>
  <si>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</si>
  <si>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</si>
  <si>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</si>
  <si>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</si>
  <si>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</si>
  <si>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</si>
  <si>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</si>
  <si>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</si>
  <si>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</si>
  <si>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</si>
  <si>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</si>
  <si>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</si>
  <si>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</si>
  <si>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</si>
  <si>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</si>
  <si>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</si>
  <si>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</si>
  <si>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</si>
  <si>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</si>
  <si>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</si>
  <si>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</si>
  <si>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</si>
  <si>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</si>
  <si>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</si>
  <si>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</si>
  <si>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</si>
  <si>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</si>
  <si>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</si>
  <si>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</si>
  <si>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</si>
  <si>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</si>
  <si>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</si>
  <si>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</si>
  <si>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</si>
  <si>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</si>
  <si>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</si>
  <si>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</si>
  <si>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</si>
  <si>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</si>
  <si>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</si>
  <si>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</si>
  <si>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</si>
  <si>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</si>
  <si>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</si>
  <si>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</si>
  <si>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</si>
  <si>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</si>
  <si>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</si>
  <si>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</si>
  <si>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</si>
  <si>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</si>
  <si>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</si>
  <si>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</si>
  <si>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</si>
  <si>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</si>
  <si>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</si>
  <si>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</si>
  <si>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</si>
  <si>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</si>
  <si>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</si>
  <si>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</si>
  <si>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</si>
  <si>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</si>
  <si>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</si>
  <si>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</si>
  <si>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</si>
  <si>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</si>
  <si>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</si>
  <si>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</si>
  <si>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</si>
  <si>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</si>
  <si>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</si>
  <si>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</si>
  <si>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</si>
  <si>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</si>
  <si>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</si>
  <si>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</si>
  <si>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</si>
  <si>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</si>
  <si>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</si>
  <si>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</si>
  <si>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</si>
  <si>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</si>
  <si>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</si>
  <si>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</si>
  <si>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</si>
  <si>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</si>
  <si>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</si>
  <si>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</si>
  <si>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</si>
  <si>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</si>
  <si>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</si>
  <si>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</si>
  <si>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</si>
  <si>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</si>
  <si>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</si>
  <si>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</si>
  <si>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</si>
  <si>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</si>
  <si>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</si>
  <si>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</si>
  <si>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</si>
  <si>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</si>
  <si>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</si>
  <si>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</si>
  <si>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</si>
  <si>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</si>
  <si>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</si>
  <si>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</si>
  <si>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</si>
  <si>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</si>
  <si>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</si>
  <si>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</si>
  <si>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</si>
  <si>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</si>
  <si>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</si>
  <si>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</si>
  <si>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</si>
  <si>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</si>
  <si>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</si>
  <si>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</si>
  <si>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</si>
  <si>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</si>
  <si>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</si>
  <si>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</si>
  <si>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</si>
  <si>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</si>
  <si>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</si>
  <si>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</si>
  <si>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</si>
  <si>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</si>
  <si>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</si>
  <si>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</si>
  <si>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</si>
  <si>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</si>
  <si>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</si>
  <si>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</si>
  <si>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</si>
  <si>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</si>
  <si>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</si>
  <si>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</si>
  <si>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</si>
  <si>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</si>
  <si>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</si>
  <si>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</si>
  <si>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</si>
  <si>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</si>
  <si>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</si>
  <si>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</si>
  <si>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</si>
  <si>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</si>
  <si>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</si>
  <si>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</si>
  <si>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</si>
  <si>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</si>
  <si>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</si>
  <si>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</si>
  <si>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</si>
  <si>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</si>
  <si>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</si>
  <si>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</si>
  <si>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</si>
  <si>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</si>
  <si>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</si>
  <si>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</si>
  <si>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</si>
  <si>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</si>
  <si>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</si>
  <si>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</si>
  <si>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</si>
  <si>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</si>
  <si>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</si>
  <si>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</si>
  <si>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</si>
  <si>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</si>
  <si>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</si>
  <si>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</si>
  <si>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</si>
  <si>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</si>
  <si>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</si>
  <si>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</si>
  <si>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</si>
  <si>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</si>
  <si>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</si>
  <si>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</si>
  <si>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</si>
  <si>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</si>
  <si>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</si>
  <si>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</si>
  <si>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</si>
  <si>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</si>
  <si>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</si>
  <si>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</si>
  <si>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</si>
  <si>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</si>
  <si>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</si>
  <si>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</si>
  <si>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</si>
  <si>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</si>
  <si>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</si>
  <si>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</si>
  <si>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</si>
  <si>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</si>
  <si>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</si>
  <si>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</si>
  <si>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</si>
  <si>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</si>
  <si>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</si>
  <si>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</si>
  <si>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</si>
  <si>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</si>
  <si>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</si>
  <si>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</si>
  <si>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</si>
  <si>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</si>
  <si>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</si>
  <si>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</si>
  <si>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</si>
  <si>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</si>
  <si>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</si>
  <si>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</si>
  <si>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</si>
  <si>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</si>
  <si>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</si>
  <si>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</si>
  <si>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</si>
  <si>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</si>
  <si>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</si>
  <si>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</si>
  <si>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</si>
  <si>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</si>
  <si>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</si>
  <si>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</si>
  <si>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</si>
  <si>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</si>
  <si>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</si>
  <si>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</si>
  <si>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</si>
  <si>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</si>
  <si>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</si>
  <si>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</si>
  <si>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</si>
  <si>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</si>
  <si>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</si>
  <si>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</si>
  <si>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</si>
  <si>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</si>
  <si>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</si>
  <si>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</si>
  <si>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</si>
  <si>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</si>
  <si>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</si>
  <si>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</si>
  <si>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</si>
  <si>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</si>
  <si>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</si>
  <si>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</si>
  <si>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</si>
  <si>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</si>
  <si>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</si>
  <si>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</si>
  <si>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</si>
  <si>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</si>
  <si>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</si>
  <si>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</si>
  <si>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</si>
  <si>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</si>
  <si>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</si>
  <si>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</si>
  <si>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</si>
  <si>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</si>
  <si>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</si>
  <si>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</si>
  <si>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</si>
  <si>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</si>
  <si>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</si>
  <si>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</si>
  <si>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</si>
  <si>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</si>
  <si>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</si>
  <si>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</si>
  <si>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</si>
  <si>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</si>
  <si>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</si>
  <si>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</si>
  <si>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</si>
  <si>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</si>
  <si>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</si>
  <si>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</si>
  <si>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</si>
  <si>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</si>
  <si>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</si>
  <si>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</si>
  <si>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</si>
  <si>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</si>
  <si>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</si>
  <si>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</si>
  <si>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</si>
  <si>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</si>
  <si>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</si>
  <si>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</si>
  <si>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</si>
  <si>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</si>
  <si>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</si>
  <si>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</si>
  <si>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</si>
  <si>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</si>
  <si>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</si>
  <si>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</si>
  <si>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</si>
  <si>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</si>
  <si>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</si>
  <si>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</si>
  <si>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</si>
  <si>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</si>
  <si>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</si>
  <si>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</si>
  <si>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</si>
  <si>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</si>
  <si>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</si>
  <si>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</si>
  <si>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</si>
  <si>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</si>
  <si>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</si>
  <si>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</si>
  <si>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</si>
  <si>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</si>
  <si>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</si>
  <si>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</si>
  <si>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</si>
  <si>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</si>
  <si>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</si>
  <si>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</si>
  <si>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</si>
  <si>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</si>
  <si>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</si>
  <si>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</si>
  <si>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</si>
  <si>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</si>
  <si>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</si>
  <si>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</si>
  <si>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</si>
  <si>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</si>
  <si>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</si>
  <si>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</si>
  <si>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</si>
  <si>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</si>
  <si>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</si>
  <si>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</si>
  <si>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</si>
  <si>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</si>
  <si>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</si>
  <si>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</si>
  <si>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</si>
  <si>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</si>
  <si>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</si>
  <si>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</si>
  <si>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</si>
  <si>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</si>
  <si>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</si>
  <si>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</si>
  <si>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</si>
  <si>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</si>
  <si>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</si>
  <si>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</si>
  <si>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</si>
  <si>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</si>
  <si>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</si>
  <si>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</si>
  <si>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</si>
  <si>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</si>
  <si>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</si>
  <si>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</si>
  <si>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</si>
  <si>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</si>
  <si>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</si>
  <si>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</si>
  <si>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</si>
  <si>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</si>
  <si>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</si>
  <si>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</si>
  <si>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</si>
  <si>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</si>
  <si>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</si>
  <si>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</si>
  <si>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</si>
  <si>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</si>
  <si>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</si>
  <si>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</si>
  <si>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</si>
  <si>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</si>
  <si>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</si>
  <si>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</si>
  <si>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</si>
  <si>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</si>
  <si>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</si>
  <si>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</si>
  <si>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</si>
  <si>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</si>
  <si>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</si>
  <si>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</si>
  <si>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</si>
  <si>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</si>
  <si>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</si>
  <si>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</si>
  <si>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</si>
  <si>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</si>
  <si>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</si>
  <si>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</si>
  <si>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</si>
  <si>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</si>
  <si>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</si>
  <si>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</si>
  <si>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</si>
  <si>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</si>
  <si>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</si>
  <si>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</si>
  <si>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</si>
  <si>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</si>
  <si>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</si>
  <si>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</si>
  <si>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</si>
  <si>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</si>
  <si>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</si>
  <si>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</si>
  <si>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</si>
  <si>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</si>
  <si>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</si>
  <si>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</si>
  <si>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</si>
  <si>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</si>
  <si>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</si>
  <si>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</si>
  <si>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</si>
  <si>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</si>
  <si>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</si>
  <si>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</si>
  <si>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</si>
  <si>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</si>
  <si>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</si>
  <si>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</si>
  <si>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</si>
  <si>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</si>
  <si>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</si>
  <si>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</si>
  <si>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</si>
  <si>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</si>
  <si>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</si>
  <si>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</si>
  <si>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</si>
  <si>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</si>
  <si>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</si>
  <si>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</si>
  <si>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</si>
  <si>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</si>
  <si>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</si>
  <si>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</si>
  <si>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</si>
  <si>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</si>
  <si>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</si>
  <si>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</si>
  <si>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</si>
  <si>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</si>
  <si>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</si>
  <si>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</si>
  <si>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</si>
  <si>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</si>
  <si>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</si>
  <si>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</si>
  <si>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</si>
  <si>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</si>
  <si>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</si>
  <si>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</si>
  <si>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</si>
  <si>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</si>
  <si>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</si>
  <si>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</si>
  <si>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</si>
  <si>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</si>
  <si>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</si>
  <si>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</si>
  <si>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</si>
  <si>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</si>
  <si>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</si>
  <si>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</si>
  <si>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</si>
  <si>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</si>
  <si>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</si>
  <si>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</si>
  <si>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</si>
  <si>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</si>
  <si>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</si>
  <si>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</si>
  <si>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</si>
  <si>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</si>
  <si>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</si>
  <si>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</si>
  <si>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</si>
  <si>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</si>
  <si>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</si>
  <si>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</si>
  <si>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</si>
  <si>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</si>
  <si>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</si>
  <si>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</si>
  <si>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</si>
  <si>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</si>
  <si>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</si>
  <si>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</si>
  <si>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</si>
  <si>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</si>
  <si>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</si>
  <si>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</si>
  <si>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</si>
  <si>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</si>
  <si>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</si>
  <si>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</si>
  <si>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</si>
  <si>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</si>
  <si>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</si>
  <si>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</si>
  <si>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</si>
  <si>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</si>
  <si>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</si>
  <si>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</si>
  <si>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</si>
  <si>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</si>
  <si>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</si>
  <si>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</si>
  <si>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</si>
  <si>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</si>
  <si>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</si>
  <si>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</si>
  <si>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</si>
  <si>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</si>
  <si>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</si>
  <si>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</si>
  <si>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</si>
  <si>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</si>
  <si>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</si>
  <si>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</si>
  <si>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</si>
  <si>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</si>
  <si>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</si>
  <si>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</si>
  <si>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</si>
  <si>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</si>
  <si>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</si>
  <si>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</si>
  <si>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</si>
  <si>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</si>
  <si>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</si>
  <si>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</si>
  <si>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</si>
  <si>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</si>
  <si>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</si>
  <si>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</si>
  <si>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</si>
  <si>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</si>
  <si>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</si>
  <si>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</si>
  <si>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</si>
  <si>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</si>
  <si>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</si>
  <si>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</si>
  <si>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</si>
  <si>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</si>
  <si>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</si>
  <si>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</si>
  <si>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</si>
  <si>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</si>
  <si>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</si>
  <si>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</si>
  <si>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</si>
  <si>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</si>
  <si>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</si>
  <si>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</si>
  <si>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</si>
  <si>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</si>
  <si>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</si>
  <si>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</si>
  <si>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</si>
  <si>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</si>
  <si>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</si>
  <si>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</si>
  <si>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</si>
  <si>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</si>
  <si>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</si>
  <si>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</si>
  <si>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</si>
  <si>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</si>
  <si>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</si>
  <si>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</si>
  <si>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</si>
  <si>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</si>
  <si>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</si>
  <si>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</si>
  <si>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</si>
  <si>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</si>
  <si>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</si>
  <si>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</si>
  <si>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</si>
  <si>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</si>
  <si>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</si>
  <si>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</si>
  <si>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</si>
  <si>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</si>
  <si>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</si>
  <si>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</si>
  <si>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</si>
  <si>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</si>
  <si>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</si>
  <si>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</si>
  <si>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</si>
  <si>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</si>
  <si>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</si>
  <si>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</si>
  <si>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</si>
  <si>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</si>
  <si>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</si>
  <si>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</si>
  <si>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</si>
  <si>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</si>
  <si>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</si>
  <si>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</si>
  <si>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</si>
  <si>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</si>
  <si>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</si>
  <si>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</si>
  <si>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</si>
  <si>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</si>
  <si>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</si>
  <si>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</si>
  <si>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</si>
  <si>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</si>
  <si>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</si>
  <si>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</si>
  <si>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</si>
  <si>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</si>
  <si>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</si>
  <si>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</si>
  <si>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</si>
  <si>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</si>
  <si>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</si>
  <si>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</si>
  <si>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</si>
  <si>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</si>
  <si>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</si>
  <si>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</si>
  <si>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</si>
  <si>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</si>
  <si>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</si>
  <si>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</si>
  <si>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</si>
  <si>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</si>
  <si>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</si>
  <si>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</si>
  <si>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</si>
  <si>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</si>
  <si>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</si>
  <si>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</si>
  <si>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</si>
  <si>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</si>
  <si>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</si>
  <si>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</si>
  <si>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</si>
  <si>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</si>
  <si>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</si>
  <si>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</si>
  <si>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</si>
  <si>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</si>
  <si>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</si>
  <si>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</si>
  <si>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</si>
  <si>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</si>
  <si>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</si>
  <si>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</si>
  <si>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</si>
  <si>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</si>
  <si>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</si>
  <si>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</si>
  <si>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</si>
  <si>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</si>
  <si>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</si>
  <si>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</si>
  <si>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</si>
  <si>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</si>
  <si>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</si>
  <si>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</si>
  <si>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</si>
  <si>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</si>
  <si>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</si>
  <si>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</si>
  <si>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</si>
  <si>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</si>
  <si>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</si>
  <si>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</si>
  <si>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</si>
  <si>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</si>
  <si>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</si>
  <si>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</si>
  <si>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</si>
  <si>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</si>
  <si>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</si>
  <si>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</si>
  <si>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</si>
  <si>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</si>
  <si>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</si>
  <si>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</si>
  <si>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</si>
  <si>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</si>
  <si>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</si>
  <si>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</si>
  <si>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</si>
  <si>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</si>
  <si>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</si>
  <si>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</si>
  <si>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</si>
  <si>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</si>
  <si>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</si>
  <si>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</si>
  <si>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</si>
  <si>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</si>
  <si>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</si>
  <si>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</si>
  <si>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</si>
  <si>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</si>
  <si>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</si>
  <si>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</si>
  <si>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</si>
  <si>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</si>
  <si>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</si>
  <si>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</si>
  <si>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</si>
  <si>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</si>
  <si>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</si>
  <si>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</si>
  <si>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</si>
  <si>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</si>
  <si>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</si>
  <si>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</si>
  <si>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</si>
  <si>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</si>
  <si>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</si>
  <si>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</si>
  <si>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</si>
  <si>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</si>
  <si>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</si>
  <si>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</si>
  <si>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</si>
  <si>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</si>
  <si>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</si>
  <si>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</si>
  <si>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</si>
  <si>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</si>
  <si>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</si>
  <si>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</si>
  <si>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</si>
  <si>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</si>
  <si>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</si>
  <si>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</si>
  <si>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</si>
  <si>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</si>
  <si>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</si>
  <si>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</si>
  <si>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</si>
  <si>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</si>
  <si>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</si>
  <si>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</si>
  <si>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</si>
  <si>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</si>
  <si>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</si>
  <si>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</si>
  <si>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</si>
  <si>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</si>
  <si>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</si>
  <si>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</si>
  <si>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</si>
  <si>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</si>
  <si>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</si>
  <si>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</si>
  <si>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</si>
  <si>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</si>
  <si>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</si>
  <si>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</si>
  <si>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</si>
  <si>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</si>
  <si>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</si>
  <si>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</si>
  <si>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</si>
  <si>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</si>
  <si>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</si>
  <si>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</si>
  <si>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</si>
  <si>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</si>
  <si>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</si>
  <si>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</si>
  <si>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</si>
  <si>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</si>
  <si>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</si>
  <si>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</si>
  <si>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</si>
  <si>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</si>
  <si>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</si>
  <si>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</si>
  <si>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</si>
  <si>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</si>
  <si>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</si>
  <si>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</si>
  <si>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</si>
  <si>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</si>
  <si>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</si>
  <si>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</si>
  <si>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</si>
  <si>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</si>
  <si>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</si>
  <si>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</si>
  <si>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</si>
  <si>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</si>
  <si>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</si>
  <si>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</si>
  <si>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</si>
  <si>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</si>
  <si>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</si>
  <si>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</si>
  <si>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</si>
  <si>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</si>
  <si>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</si>
  <si>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</si>
  <si>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</si>
  <si>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</si>
  <si>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</si>
  <si>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</si>
  <si>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</si>
  <si>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</si>
  <si>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</si>
  <si>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</si>
  <si>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</si>
  <si>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</si>
  <si>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</si>
  <si>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</si>
  <si>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</si>
  <si>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</si>
  <si>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</si>
  <si>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</si>
  <si>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</si>
  <si>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</si>
  <si>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</si>
  <si>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</si>
  <si>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</si>
  <si>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</si>
  <si>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</si>
  <si>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</si>
  <si>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</si>
  <si>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</si>
  <si>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</si>
  <si>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</si>
  <si>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</si>
  <si>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</si>
  <si>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</si>
  <si>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</si>
  <si>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</si>
  <si>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</si>
  <si>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</si>
  <si>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</si>
  <si>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</si>
  <si>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</si>
  <si>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</si>
  <si>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</si>
  <si>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</si>
  <si>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</si>
  <si>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</si>
  <si>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</si>
  <si>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</si>
  <si>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</si>
  <si>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</si>
  <si>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</si>
  <si>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</si>
  <si>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</si>
  <si>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</si>
  <si>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</si>
  <si>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</si>
  <si>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</si>
  <si>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</si>
  <si>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</si>
  <si>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</si>
  <si>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</si>
  <si>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</si>
  <si>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</si>
  <si>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</si>
  <si>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</si>
  <si>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</si>
  <si>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</si>
  <si>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</si>
  <si>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</si>
  <si>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</si>
  <si>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</si>
  <si>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</si>
  <si>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</si>
  <si>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</si>
  <si>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</si>
  <si>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</si>
  <si>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</si>
  <si>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</si>
  <si>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</si>
  <si>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</si>
  <si>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</si>
  <si>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</si>
  <si>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</si>
  <si>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</si>
  <si>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</si>
  <si>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</si>
  <si>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</si>
  <si>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</si>
  <si>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</si>
  <si>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</si>
  <si>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</si>
  <si>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</si>
  <si>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</si>
  <si>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</si>
  <si>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</si>
  <si>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</si>
  <si>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</si>
  <si>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</si>
  <si>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</si>
  <si>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</si>
  <si>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</si>
  <si>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</si>
  <si>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</si>
  <si>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</si>
  <si>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</si>
  <si>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</si>
  <si>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</si>
  <si>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</si>
  <si>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</si>
  <si>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</si>
  <si>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</si>
  <si>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</si>
  <si>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</si>
  <si>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</si>
  <si>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</si>
  <si>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</si>
  <si>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</si>
  <si>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</si>
  <si>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</si>
  <si>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</si>
  <si>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</si>
  <si>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</si>
  <si>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</si>
  <si>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</si>
  <si>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</si>
  <si>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</si>
  <si>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</si>
  <si>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</si>
  <si>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</si>
  <si>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</si>
  <si>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</si>
  <si>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</si>
  <si>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</si>
  <si>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</si>
  <si>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</si>
  <si>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</si>
  <si>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</si>
  <si>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</si>
  <si>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</si>
  <si>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</si>
  <si>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</si>
  <si>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</si>
  <si>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</si>
  <si>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</si>
  <si>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</si>
  <si>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</si>
  <si>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</si>
  <si>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</si>
  <si>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</si>
  <si>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</si>
  <si>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</si>
  <si>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</si>
  <si>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</si>
  <si>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</si>
  <si>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</si>
  <si>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</si>
  <si>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</si>
  <si>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</si>
  <si>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</si>
  <si>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</si>
  <si>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</si>
  <si>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</si>
  <si>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</si>
  <si>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</si>
  <si>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</si>
  <si>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</si>
  <si>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</si>
  <si>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</si>
  <si>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</si>
  <si>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</si>
  <si>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</si>
  <si>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</si>
  <si>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</si>
  <si>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</si>
  <si>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</si>
  <si>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</si>
  <si>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</si>
  <si>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</si>
  <si>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</si>
  <si>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</si>
  <si>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</si>
  <si>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</si>
  <si>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</si>
  <si>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</si>
  <si>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</si>
  <si>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</si>
  <si>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</si>
  <si>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</si>
  <si>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</si>
  <si>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</si>
  <si>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</si>
  <si>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</si>
  <si>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</si>
  <si>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</si>
  <si>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</si>
  <si>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</si>
  <si>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</si>
  <si>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</si>
  <si>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</si>
  <si>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</si>
  <si>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</si>
  <si>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</si>
  <si>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</si>
  <si>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</si>
  <si>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</si>
  <si>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</si>
  <si>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</si>
  <si>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</si>
  <si>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</si>
  <si>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</si>
  <si>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</si>
  <si>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</si>
  <si>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</si>
  <si>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</si>
  <si>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</si>
  <si>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</si>
  <si>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</si>
  <si>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</si>
  <si>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</si>
  <si>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</si>
  <si>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</si>
  <si>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</si>
  <si>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</si>
  <si>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</si>
  <si>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</si>
  <si>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</si>
  <si>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</si>
  <si>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</si>
  <si>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</si>
  <si>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</si>
  <si>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</si>
  <si>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</si>
  <si>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</si>
  <si>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</si>
  <si>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</si>
  <si>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</si>
  <si>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</si>
  <si>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</si>
  <si>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</si>
  <si>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</si>
  <si>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</si>
  <si>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</si>
  <si>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</si>
  <si>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</si>
  <si>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</si>
  <si>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</si>
  <si>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</si>
  <si>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</si>
  <si>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</si>
  <si>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</si>
  <si>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</si>
  <si>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</si>
  <si>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</si>
  <si>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</si>
  <si>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</si>
  <si>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</si>
  <si>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</si>
  <si>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</si>
  <si>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</si>
  <si>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</si>
  <si>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</si>
  <si>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</si>
  <si>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</si>
  <si>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</si>
  <si>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</si>
  <si>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</si>
  <si>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</si>
  <si>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</si>
  <si>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</si>
  <si>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</si>
  <si>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</si>
  <si>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</si>
  <si>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</si>
  <si>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</si>
  <si>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</si>
  <si>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</si>
  <si>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</si>
  <si>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</si>
  <si>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</si>
  <si>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</si>
  <si>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</si>
  <si>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</si>
  <si>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</si>
  <si>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</si>
  <si>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</si>
  <si>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</si>
  <si>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</si>
  <si>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</si>
  <si>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</si>
  <si>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</si>
  <si>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</si>
  <si>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</si>
  <si>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</si>
  <si>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</si>
  <si>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</si>
  <si>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</si>
  <si>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</si>
  <si>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</si>
  <si>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</si>
  <si>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</si>
  <si>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</si>
  <si>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</si>
  <si>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</si>
  <si>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</si>
  <si>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</si>
  <si>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</si>
  <si>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</si>
  <si>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</si>
  <si>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</si>
  <si>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</si>
  <si>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</si>
  <si>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</si>
  <si>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</si>
  <si>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</si>
  <si>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</si>
  <si>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</si>
  <si>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</si>
  <si>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</si>
  <si>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</si>
  <si>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</si>
  <si>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</si>
  <si>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</si>
  <si>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</si>
  <si>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</si>
  <si>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</si>
  <si>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</si>
  <si>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</si>
  <si>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</si>
  <si>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</si>
  <si>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</si>
  <si>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</si>
  <si>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</si>
  <si>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</si>
  <si>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</si>
  <si>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</si>
  <si>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</si>
  <si>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</si>
  <si>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</si>
  <si>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</si>
  <si>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</si>
  <si>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</si>
  <si>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</si>
  <si>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</si>
  <si>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</si>
  <si>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</si>
  <si>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</si>
  <si>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</si>
  <si>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</si>
  <si>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</si>
  <si>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</si>
  <si>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</si>
  <si>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</si>
  <si>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</si>
  <si>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</si>
  <si>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</si>
  <si>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</si>
  <si>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</si>
  <si>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</si>
  <si>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</si>
  <si>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</si>
  <si>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</si>
  <si>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</si>
  <si>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</si>
  <si>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</si>
  <si>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</si>
  <si>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</si>
  <si>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</si>
  <si>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</si>
  <si>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</si>
  <si>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</si>
  <si>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</si>
  <si>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</si>
  <si>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</si>
  <si>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</si>
  <si>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</si>
  <si>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</si>
  <si>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</si>
  <si>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</si>
  <si>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</si>
  <si>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</si>
  <si>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</si>
  <si>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</si>
  <si>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</si>
  <si>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</si>
  <si>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</si>
  <si>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</si>
  <si>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</si>
  <si>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</si>
  <si>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</si>
  <si>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</si>
  <si>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</si>
  <si>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</si>
  <si>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</si>
  <si>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</si>
  <si>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</si>
  <si>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</si>
  <si>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</si>
  <si>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</si>
  <si>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</si>
  <si>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</si>
  <si>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</si>
  <si>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</si>
  <si>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</si>
  <si>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</si>
  <si>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</si>
  <si>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</si>
  <si>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</si>
  <si>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</si>
  <si>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</si>
  <si>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</si>
  <si>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</si>
  <si>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</si>
  <si>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</si>
  <si>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</si>
  <si>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</si>
  <si>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</si>
  <si>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</si>
  <si>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</si>
  <si>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</si>
  <si>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</si>
  <si>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</si>
  <si>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</si>
  <si>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</si>
  <si>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</si>
  <si>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</si>
  <si>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</si>
  <si>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</si>
  <si>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</si>
  <si>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</si>
  <si>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</si>
  <si>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</si>
  <si>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</si>
  <si>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</si>
  <si>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</si>
  <si>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</si>
  <si>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</si>
  <si>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</si>
  <si>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</si>
  <si>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</si>
  <si>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</si>
  <si>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</si>
  <si>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</si>
  <si>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</si>
  <si>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</si>
  <si>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</si>
  <si>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</si>
  <si>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</si>
  <si>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</si>
  <si>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</si>
  <si>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</si>
  <si>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</si>
  <si>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</si>
  <si>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</si>
  <si>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</si>
  <si>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</si>
  <si>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</si>
  <si>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</si>
  <si>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</si>
  <si>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</si>
  <si>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</si>
  <si>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</si>
  <si>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</si>
  <si>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</si>
  <si>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</si>
  <si>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</si>
  <si>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</si>
  <si>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</si>
  <si>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</si>
  <si>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</si>
  <si>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</si>
  <si>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</si>
  <si>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</si>
  <si>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</si>
  <si>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</si>
  <si>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</si>
  <si>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</si>
  <si>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</si>
  <si>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</si>
  <si>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</si>
  <si>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</si>
  <si>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</si>
  <si>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</si>
  <si>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</si>
  <si>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</si>
  <si>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</si>
  <si>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</si>
  <si>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</si>
  <si>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</si>
  <si>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</si>
  <si>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</si>
  <si>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</si>
  <si>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</si>
  <si>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</si>
  <si>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</si>
  <si>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</si>
  <si>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</si>
  <si>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</si>
  <si>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</si>
  <si>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</si>
  <si>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</si>
  <si>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</si>
  <si>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</si>
  <si>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</si>
  <si>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</si>
  <si>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</si>
  <si>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</si>
  <si>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</si>
  <si>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</si>
  <si>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</si>
  <si>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</si>
  <si>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</si>
  <si>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</si>
  <si>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</si>
  <si>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</si>
  <si>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</si>
  <si>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</si>
  <si>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</si>
  <si>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</si>
  <si>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</si>
  <si>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</si>
  <si>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</si>
  <si>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</si>
  <si>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</si>
  <si>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</si>
  <si>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</si>
  <si>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</si>
  <si>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</si>
  <si>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</si>
  <si>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</si>
  <si>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</si>
  <si>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</si>
  <si>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</si>
  <si>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</si>
  <si>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</si>
  <si>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</si>
  <si>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</si>
  <si>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</si>
  <si>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</si>
  <si>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</si>
  <si>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</si>
  <si>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</si>
  <si>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</si>
  <si>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</si>
  <si>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</si>
  <si>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</si>
  <si>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</si>
  <si>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</si>
  <si>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</si>
  <si>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</si>
  <si>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</si>
  <si>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</si>
  <si>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</si>
  <si>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</si>
  <si>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</si>
  <si>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</si>
  <si>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</si>
  <si>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</si>
  <si>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</si>
  <si>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</si>
  <si>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</si>
  <si>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</si>
  <si>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</si>
  <si>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</si>
  <si>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</si>
  <si>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</si>
  <si>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</si>
  <si>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</si>
  <si>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</si>
  <si>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</si>
  <si>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</si>
  <si>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</si>
  <si>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</si>
  <si>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</si>
  <si>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</si>
  <si>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</si>
  <si>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</si>
  <si>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</si>
  <si>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</si>
  <si>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</si>
  <si>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</si>
  <si>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</si>
  <si>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</si>
  <si>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</si>
  <si>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</si>
  <si>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</si>
  <si>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</si>
  <si>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</si>
  <si>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</si>
  <si>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</si>
  <si>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</si>
  <si>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</si>
  <si>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</si>
  <si>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</si>
  <si>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</si>
  <si>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</si>
  <si>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</si>
  <si>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</si>
  <si>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</si>
  <si>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</si>
  <si>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</si>
  <si>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</si>
  <si>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</si>
  <si>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</si>
  <si>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</si>
  <si>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</si>
  <si>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</si>
  <si>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</si>
  <si>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</si>
  <si>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</si>
  <si>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</si>
  <si>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</si>
  <si>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</si>
  <si>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</si>
  <si>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</si>
  <si>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</si>
  <si>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</si>
  <si>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</si>
  <si>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</si>
  <si>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</si>
  <si>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</si>
  <si>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</si>
  <si>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</si>
  <si>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</si>
  <si>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</si>
  <si>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</si>
  <si>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</si>
  <si>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</si>
  <si>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</si>
  <si>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</si>
  <si>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</si>
  <si>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</si>
  <si>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</si>
  <si>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</si>
  <si>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</si>
  <si>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</si>
  <si>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</si>
  <si>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</si>
  <si>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</si>
  <si>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</si>
  <si>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</si>
  <si>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</si>
  <si>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</si>
  <si>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</si>
  <si>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</si>
  <si>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</si>
  <si>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</si>
  <si>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</si>
  <si>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</si>
  <si>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</si>
  <si>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</si>
  <si>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</si>
  <si>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</si>
  <si>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</si>
  <si>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</si>
  <si>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</si>
  <si>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</si>
  <si>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</si>
  <si>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</si>
  <si>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</si>
  <si>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</si>
  <si>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</si>
  <si>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</si>
  <si>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</si>
  <si>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</si>
  <si>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</si>
  <si>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</si>
  <si>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</si>
  <si>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</si>
  <si>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</si>
  <si>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</si>
  <si>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</si>
  <si>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</si>
  <si>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</si>
  <si>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</si>
  <si>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</si>
  <si>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</si>
  <si>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</si>
  <si>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</si>
  <si>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</si>
  <si>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</si>
  <si>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</si>
  <si>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</si>
  <si>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</si>
  <si>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</si>
  <si>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</si>
  <si>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</si>
  <si>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</si>
  <si>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</si>
  <si>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</si>
  <si>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</si>
  <si>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</si>
  <si>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</si>
  <si>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</si>
  <si>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</si>
  <si>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</si>
  <si>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</si>
  <si>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</si>
  <si>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</si>
  <si>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</si>
  <si>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</si>
  <si>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</si>
  <si>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</si>
  <si>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</si>
  <si>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</si>
  <si>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</si>
  <si>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</si>
  <si>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</si>
  <si>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</si>
  <si>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</si>
  <si>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</si>
  <si>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</si>
  <si>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</si>
  <si>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</si>
  <si>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</si>
  <si>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</si>
  <si>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</si>
  <si>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</si>
  <si>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</si>
  <si>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</si>
  <si>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</si>
  <si>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</si>
  <si>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</si>
  <si>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</si>
  <si>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</si>
  <si>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</si>
  <si>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</si>
  <si>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</si>
  <si>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</si>
  <si>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</si>
  <si>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</si>
  <si>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</si>
  <si>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</si>
  <si>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</si>
  <si>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</si>
  <si>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</si>
  <si>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</si>
  <si>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</si>
  <si>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</si>
  <si>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</si>
  <si>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</si>
  <si>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</si>
  <si>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</si>
  <si>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</si>
  <si>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</si>
  <si>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</si>
  <si>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</si>
  <si>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</si>
  <si>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</si>
  <si>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</si>
  <si>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</si>
  <si>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</si>
  <si>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</si>
  <si>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</si>
  <si>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</si>
  <si>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</si>
  <si>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</si>
  <si>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</si>
  <si>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</si>
  <si>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</si>
  <si>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</si>
  <si>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</si>
  <si>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</si>
  <si>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</si>
  <si>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</si>
  <si>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</si>
  <si>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</si>
  <si>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</si>
  <si>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</si>
  <si>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</si>
  <si>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</si>
  <si>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</si>
  <si>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</si>
  <si>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</si>
  <si>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</si>
  <si>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</si>
  <si>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</si>
  <si>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</si>
  <si>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</si>
  <si>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</si>
  <si>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</si>
  <si>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</si>
  <si>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</si>
  <si>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</si>
  <si>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</si>
  <si>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</si>
  <si>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</si>
  <si>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</si>
  <si>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</si>
  <si>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</si>
  <si>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</si>
  <si>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</si>
  <si>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</si>
  <si>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</si>
  <si>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</si>
  <si>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</si>
  <si>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</si>
  <si>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</si>
  <si>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</si>
  <si>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</si>
  <si>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</si>
  <si>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</si>
  <si>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</si>
  <si>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</si>
  <si>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</si>
  <si>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</si>
  <si>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</si>
  <si>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</si>
  <si>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</si>
  <si>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</si>
  <si>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</si>
  <si>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</si>
  <si>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</si>
  <si>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</si>
  <si>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</si>
  <si>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</si>
  <si>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</si>
  <si>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</si>
  <si>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</si>
  <si>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</si>
  <si>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</si>
  <si>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</si>
  <si>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</si>
  <si>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</si>
  <si>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</si>
  <si>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</si>
  <si>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</si>
  <si>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</si>
  <si>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</si>
  <si>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</si>
  <si>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</si>
  <si>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</si>
  <si>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</si>
  <si>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</si>
  <si>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</si>
  <si>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</si>
  <si>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</si>
  <si>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</si>
  <si>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</si>
  <si>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</si>
  <si>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</si>
  <si>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</si>
  <si>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</si>
  <si>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</si>
  <si>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</si>
  <si>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</si>
  <si>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</si>
  <si>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</si>
  <si>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</si>
  <si>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</si>
  <si>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</si>
  <si>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</si>
  <si>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</si>
  <si>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</si>
  <si>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</si>
  <si>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</si>
  <si>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</si>
  <si>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</si>
  <si>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</si>
  <si>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</si>
  <si>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</si>
  <si>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</si>
  <si>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</si>
  <si>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</si>
  <si>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</si>
  <si>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</si>
  <si>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</si>
  <si>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</si>
  <si>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</si>
  <si>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</si>
  <si>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</si>
  <si>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</si>
  <si>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</si>
  <si>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</si>
  <si>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</si>
  <si>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</si>
  <si>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</si>
  <si>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</si>
  <si>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</si>
  <si>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</si>
  <si>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</si>
  <si>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</si>
  <si>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</si>
  <si>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</si>
  <si>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</si>
  <si>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</si>
  <si>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</si>
  <si>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</si>
  <si>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</si>
  <si>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</si>
  <si>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</si>
  <si>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</si>
  <si>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</si>
  <si>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</si>
  <si>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</si>
  <si>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</si>
  <si>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</si>
  <si>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</si>
  <si>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</si>
  <si>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</si>
  <si>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</si>
  <si>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</si>
  <si>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</si>
  <si>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</si>
  <si>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</si>
  <si>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</si>
  <si>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</si>
  <si>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</si>
  <si>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</si>
  <si>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</si>
  <si>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</si>
  <si>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</si>
  <si>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</si>
  <si>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</si>
  <si>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</si>
  <si>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</si>
  <si>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</si>
  <si>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</si>
  <si>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</si>
  <si>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</si>
  <si>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</si>
  <si>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</si>
  <si>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</si>
  <si>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</si>
  <si>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</si>
  <si>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</si>
  <si>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</si>
  <si>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</si>
  <si>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</si>
  <si>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</si>
  <si>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</si>
  <si>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</si>
  <si>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</si>
  <si>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</si>
  <si>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</si>
  <si>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</si>
  <si>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</si>
  <si>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</si>
  <si>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</si>
  <si>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</si>
  <si>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</si>
  <si>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</si>
  <si>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</si>
  <si>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</si>
  <si>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</si>
  <si>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</si>
  <si>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</si>
  <si>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</si>
  <si>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</si>
  <si>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</si>
  <si>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</si>
  <si>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</si>
  <si>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</si>
  <si>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</si>
  <si>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</si>
  <si>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</si>
  <si>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</si>
  <si>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</si>
  <si>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</si>
  <si>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</si>
  <si>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</si>
  <si>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</si>
  <si>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</si>
  <si>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</si>
  <si>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</si>
  <si>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</si>
  <si>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</si>
  <si>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</si>
  <si>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</si>
  <si>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</si>
  <si>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</si>
  <si>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</si>
  <si>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</si>
  <si>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</si>
  <si>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</si>
  <si>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</si>
  <si>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</si>
  <si>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</si>
  <si>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</si>
  <si>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</si>
  <si>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</si>
  <si>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</si>
  <si>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</si>
  <si>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</si>
  <si>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</si>
  <si>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</si>
  <si>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</si>
  <si>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</si>
  <si>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</si>
  <si>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</si>
  <si>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</si>
  <si>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</si>
  <si>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</si>
  <si>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</si>
  <si>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</si>
  <si>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</si>
  <si>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</si>
  <si>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</si>
  <si>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</si>
  <si>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</si>
  <si>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</si>
  <si>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</si>
  <si>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</si>
  <si>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</si>
  <si>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</si>
  <si>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</si>
  <si>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</si>
  <si>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</si>
  <si>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</si>
  <si>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</si>
  <si>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</si>
  <si>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</si>
  <si>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</si>
  <si>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</si>
  <si>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</si>
  <si>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</si>
  <si>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</si>
  <si>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</si>
  <si>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</si>
  <si>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</si>
  <si>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</si>
  <si>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</si>
  <si>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</si>
  <si>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</si>
  <si>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</si>
  <si>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</si>
  <si>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</si>
  <si>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</si>
  <si>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</si>
  <si>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</si>
  <si>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</si>
  <si>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</si>
  <si>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</si>
  <si>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</si>
  <si>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</si>
  <si>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</si>
  <si>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</si>
  <si>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</si>
  <si>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</si>
  <si>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</si>
  <si>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</si>
  <si>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</si>
  <si>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</si>
  <si>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</si>
  <si>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</si>
  <si>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</si>
  <si>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</si>
  <si>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</si>
  <si>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</si>
  <si>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</si>
  <si>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</si>
  <si>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</si>
  <si>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</si>
  <si>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</si>
  <si>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</si>
  <si>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</si>
  <si>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</si>
  <si>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</si>
  <si>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</si>
  <si>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</si>
  <si>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</si>
  <si>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</si>
  <si>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</si>
  <si>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</si>
  <si>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</si>
  <si>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</si>
  <si>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</si>
  <si>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</si>
  <si>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</si>
  <si>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</si>
  <si>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</si>
  <si>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</si>
  <si>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</si>
  <si>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</si>
  <si>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</si>
  <si>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</si>
  <si>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</si>
  <si>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</si>
  <si>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</si>
  <si>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</si>
  <si>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</si>
  <si>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</si>
  <si>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</si>
  <si>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</si>
  <si>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</si>
  <si>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</si>
  <si>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</si>
  <si>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</si>
  <si>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</si>
  <si>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</si>
  <si>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</si>
  <si>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</si>
  <si>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</si>
  <si>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</si>
  <si>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</si>
  <si>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</si>
  <si>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</si>
  <si>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</si>
  <si>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</si>
  <si>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</si>
  <si>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</si>
  <si>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</si>
  <si>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</si>
  <si>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</si>
  <si>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</si>
  <si>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</si>
  <si>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</si>
  <si>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</si>
  <si>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</si>
  <si>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</si>
  <si>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</si>
  <si>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</si>
  <si>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</si>
  <si>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</si>
  <si>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</si>
  <si>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</si>
  <si>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</si>
  <si>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</si>
  <si>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</si>
  <si>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</si>
  <si>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</si>
  <si>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</si>
  <si>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</si>
  <si>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</si>
  <si>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</si>
  <si>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</si>
  <si>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</si>
  <si>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</si>
  <si>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</si>
  <si>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</si>
  <si>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</si>
  <si>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</si>
  <si>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</si>
  <si>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</si>
  <si>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</si>
  <si>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</si>
  <si>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</si>
  <si>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</si>
  <si>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</si>
  <si>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</si>
  <si>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</si>
  <si>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</si>
  <si>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</si>
  <si>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</si>
  <si>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</si>
  <si>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</si>
  <si>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</si>
  <si>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</si>
  <si>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</si>
  <si>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</si>
  <si>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</si>
  <si>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</si>
  <si>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</si>
  <si>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</si>
  <si>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</si>
  <si>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</si>
  <si>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</si>
  <si>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</si>
  <si>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</si>
  <si>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</si>
  <si>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</si>
  <si>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</si>
  <si>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</si>
  <si>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</si>
  <si>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</si>
  <si>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</si>
  <si>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</si>
  <si>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</si>
  <si>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</si>
  <si>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</si>
  <si>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</si>
  <si>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</si>
  <si>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</si>
  <si>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</si>
  <si>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</si>
  <si>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</si>
  <si>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</si>
  <si>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</si>
  <si>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</si>
  <si>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</si>
  <si>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</si>
  <si>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</si>
  <si>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</si>
  <si>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</si>
  <si>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</si>
  <si>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</si>
  <si>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</si>
  <si>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</si>
  <si>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</si>
  <si>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</si>
  <si>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</si>
  <si>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</si>
  <si>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</si>
  <si>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</si>
  <si>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</si>
  <si>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</si>
  <si>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</si>
  <si>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</si>
  <si>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</si>
  <si>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</si>
  <si>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</si>
  <si>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</si>
  <si>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</si>
  <si>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</si>
  <si>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</si>
  <si>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</si>
  <si>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</si>
  <si>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</si>
  <si>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</si>
  <si>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</si>
  <si>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</si>
  <si>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</si>
  <si>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</si>
  <si>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</si>
  <si>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</si>
  <si>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</si>
  <si>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</si>
  <si>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</si>
  <si>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</si>
  <si>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</si>
  <si>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</si>
  <si>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</si>
  <si>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</si>
  <si>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</si>
  <si>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</si>
  <si>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</si>
  <si>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</si>
  <si>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</si>
  <si>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</si>
  <si>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</si>
  <si>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</si>
  <si>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</si>
  <si>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</si>
  <si>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</si>
  <si>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</si>
  <si>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</si>
  <si>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</si>
  <si>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</si>
  <si>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</si>
  <si>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</si>
  <si>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</si>
  <si>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</si>
  <si>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</si>
  <si>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</si>
  <si>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</si>
  <si>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</si>
  <si>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</si>
  <si>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</si>
  <si>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</si>
  <si>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</si>
  <si>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</si>
  <si>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</si>
  <si>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</si>
  <si>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</si>
  <si>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</si>
  <si>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</si>
  <si>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</si>
  <si>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</si>
  <si>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</si>
  <si>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</si>
  <si>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</si>
  <si>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</si>
  <si>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</si>
  <si>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</si>
  <si>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</si>
  <si>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</si>
  <si>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</si>
  <si>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</si>
  <si>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</si>
  <si>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</si>
  <si>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</si>
  <si>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</si>
  <si>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</si>
  <si>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</si>
  <si>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</si>
  <si>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</si>
  <si>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</si>
  <si>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</si>
  <si>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</si>
  <si>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</si>
  <si>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</si>
  <si>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</si>
  <si>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</si>
  <si>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</si>
  <si>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</si>
  <si>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</si>
  <si>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</si>
  <si>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</si>
  <si>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</si>
  <si>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</si>
  <si>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</si>
  <si>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</si>
  <si>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</si>
  <si>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</si>
  <si>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</si>
  <si>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</si>
  <si>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</si>
  <si>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</si>
  <si>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</si>
  <si>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</si>
  <si>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</si>
  <si>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</si>
  <si>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</si>
  <si>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</si>
  <si>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</si>
  <si>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</si>
  <si>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</si>
  <si>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</si>
  <si>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</si>
  <si>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</si>
  <si>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</si>
  <si>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</si>
  <si>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</si>
  <si>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</si>
  <si>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</si>
  <si>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</si>
  <si>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</si>
  <si>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</si>
  <si>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</si>
  <si>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</si>
  <si>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</si>
  <si>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</si>
  <si>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</si>
  <si>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</si>
  <si>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</si>
  <si>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</si>
  <si>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</si>
  <si>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</si>
  <si>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</si>
  <si>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</si>
  <si>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</si>
  <si>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</si>
  <si>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</si>
  <si>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</si>
  <si>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</si>
  <si>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</si>
  <si>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</si>
  <si>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</si>
  <si>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</si>
  <si>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</si>
  <si>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</si>
  <si>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</si>
  <si>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</si>
  <si>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</si>
  <si>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</si>
  <si>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</si>
  <si>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</si>
  <si>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</si>
  <si>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</si>
  <si>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</si>
  <si>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</si>
  <si>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</si>
  <si>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</si>
  <si>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</si>
  <si>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</si>
  <si>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</si>
  <si>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</si>
  <si>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</si>
  <si>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</si>
  <si>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</si>
  <si>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</si>
  <si>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</si>
  <si>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</si>
  <si>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</si>
  <si>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</si>
  <si>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</si>
  <si>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</si>
  <si>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</si>
  <si>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</si>
  <si>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</si>
  <si>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</si>
  <si>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</si>
  <si>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</si>
  <si>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</si>
  <si>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</si>
  <si>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</si>
  <si>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</si>
  <si>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</si>
  <si>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</si>
  <si>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</si>
  <si>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</si>
  <si>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</si>
  <si>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</si>
  <si>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</si>
  <si>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</si>
  <si>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</si>
  <si>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</si>
  <si>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</si>
  <si>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</si>
  <si>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</si>
  <si>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</si>
  <si>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</si>
  <si>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</si>
  <si>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</si>
  <si>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</si>
  <si>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</si>
  <si>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</si>
  <si>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</si>
  <si>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</si>
  <si>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</si>
  <si>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</si>
  <si>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</si>
  <si>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</si>
  <si>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</si>
  <si>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</si>
  <si>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</si>
  <si>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</si>
  <si>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</si>
  <si>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</si>
  <si>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</si>
  <si>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</si>
  <si>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</si>
  <si>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</si>
  <si>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</si>
  <si>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</si>
  <si>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</si>
  <si>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</si>
  <si>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</si>
  <si>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</si>
  <si>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</si>
  <si>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</si>
  <si>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</si>
  <si>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</si>
  <si>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</si>
  <si>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</si>
  <si>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</si>
  <si>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</si>
  <si>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</si>
  <si>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</si>
  <si>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</si>
  <si>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</si>
  <si>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</si>
  <si>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</si>
  <si>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</si>
  <si>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</si>
  <si>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</si>
  <si>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</si>
  <si>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</si>
  <si>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</si>
  <si>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</si>
  <si>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</si>
  <si>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</si>
  <si>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</si>
  <si>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</si>
  <si>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</si>
  <si>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</si>
  <si>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</si>
  <si>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</si>
  <si>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</si>
  <si>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</si>
  <si>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</si>
  <si>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</si>
  <si>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</si>
  <si>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</si>
  <si>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</si>
  <si>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</si>
  <si>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</si>
  <si>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</si>
  <si>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</si>
  <si>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</si>
  <si>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</si>
  <si>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</si>
  <si>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</si>
  <si>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</si>
  <si>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</si>
  <si>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</si>
  <si>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</si>
  <si>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</si>
  <si>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</si>
  <si>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</si>
  <si>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</si>
  <si>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</si>
  <si>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</si>
  <si>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</si>
  <si>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</si>
  <si>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</si>
  <si>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</si>
  <si>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</si>
  <si>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</si>
  <si>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</si>
  <si>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</si>
  <si>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</si>
  <si>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</si>
  <si>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</si>
  <si>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</si>
  <si>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</si>
  <si>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</si>
  <si>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</si>
  <si>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</si>
  <si>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</si>
  <si>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</si>
  <si>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</si>
  <si>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</si>
  <si>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</si>
  <si>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</si>
  <si>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</si>
  <si>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</si>
  <si>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</si>
  <si>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</si>
  <si>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</si>
  <si>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</si>
  <si>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</si>
  <si>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</si>
  <si>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</si>
  <si>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</si>
  <si>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</si>
  <si>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</si>
  <si>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</si>
  <si>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</si>
  <si>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</si>
  <si>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</si>
  <si>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</si>
  <si>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</si>
  <si>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</si>
  <si>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</si>
  <si>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</si>
  <si>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</si>
  <si>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</si>
  <si>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</si>
  <si>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</si>
  <si>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</si>
  <si>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</si>
  <si>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</si>
  <si>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</si>
  <si>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</si>
  <si>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</si>
  <si>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</si>
  <si>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</si>
  <si>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</si>
  <si>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</si>
  <si>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</si>
  <si>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</si>
  <si>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</si>
  <si>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</si>
  <si>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</si>
  <si>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</si>
  <si>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</si>
  <si>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</si>
  <si>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</si>
  <si>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</si>
  <si>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</si>
  <si>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</si>
  <si>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</si>
  <si>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</si>
  <si>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</si>
  <si>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</si>
  <si>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</si>
  <si>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</si>
  <si>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</si>
  <si>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</si>
  <si>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</si>
  <si>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</si>
  <si>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</si>
  <si>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</si>
  <si>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</si>
  <si>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</si>
  <si>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</si>
  <si>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</si>
  <si>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</si>
  <si>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</si>
  <si>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</si>
  <si>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</si>
  <si>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</si>
  <si>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</si>
  <si>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</si>
  <si>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</si>
  <si>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</si>
  <si>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</si>
  <si>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</si>
  <si>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</si>
  <si>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</si>
  <si>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</si>
  <si>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</si>
  <si>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</si>
  <si>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</si>
  <si>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</si>
  <si>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</si>
  <si>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</si>
  <si>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</si>
  <si>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</si>
  <si>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</si>
  <si>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</si>
  <si>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</si>
  <si>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</si>
  <si>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</si>
  <si>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</si>
  <si>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</si>
  <si>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</si>
  <si>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</si>
  <si>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</si>
  <si>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</si>
  <si>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</si>
  <si>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</si>
  <si>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</si>
  <si>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</si>
  <si>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</si>
  <si>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</si>
  <si>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</si>
  <si>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</si>
  <si>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</si>
  <si>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</si>
  <si>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</si>
  <si>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</si>
  <si>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</si>
  <si>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</si>
  <si>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</si>
  <si>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</si>
  <si>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</si>
  <si>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</si>
  <si>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</si>
  <si>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</si>
  <si>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</si>
  <si>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</si>
  <si>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</si>
  <si>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</si>
  <si>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</si>
  <si>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</si>
  <si>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</si>
  <si>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</si>
  <si>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</si>
  <si>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</si>
  <si>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</si>
  <si>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</si>
  <si>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</si>
  <si>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</si>
  <si>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</si>
  <si>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</si>
  <si>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</si>
  <si>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</si>
  <si>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</si>
  <si>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</si>
  <si>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</si>
  <si>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</si>
  <si>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</si>
  <si>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</si>
  <si>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</si>
  <si>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</si>
  <si>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</si>
  <si>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</si>
  <si>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</si>
  <si>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</si>
  <si>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</si>
  <si>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</si>
  <si>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</si>
  <si>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</si>
  <si>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</si>
  <si>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</si>
  <si>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</si>
  <si>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</si>
  <si>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</si>
  <si>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</si>
  <si>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</si>
  <si>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</si>
  <si>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</si>
  <si>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</si>
  <si>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</si>
  <si>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</si>
  <si>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</si>
  <si>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</si>
  <si>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</si>
  <si>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</si>
  <si>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</si>
  <si>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</si>
  <si>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</si>
  <si>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</si>
  <si>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</si>
  <si>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</si>
  <si>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</si>
  <si>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</si>
  <si>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</si>
  <si>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</si>
  <si>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</si>
  <si>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</si>
  <si>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</si>
  <si>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</si>
  <si>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</si>
  <si>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</si>
  <si>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</si>
  <si>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</si>
  <si>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</si>
  <si>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</si>
  <si>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</si>
  <si>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</si>
  <si>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</si>
  <si>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</si>
  <si>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</si>
  <si>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</si>
  <si>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</si>
  <si>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</si>
  <si>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</si>
  <si>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</si>
  <si>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</si>
  <si>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</si>
  <si>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</si>
  <si>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</si>
  <si>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</si>
  <si>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</si>
  <si>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</si>
  <si>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</si>
  <si>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</si>
  <si>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</si>
  <si>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</si>
  <si>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</si>
  <si>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</si>
  <si>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</si>
  <si>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</si>
  <si>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</si>
  <si>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</si>
  <si>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</si>
  <si>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</si>
  <si>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</si>
  <si>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</si>
  <si>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</si>
  <si>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</si>
  <si>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</si>
  <si>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</si>
  <si>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</si>
  <si>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</si>
  <si>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</si>
  <si>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</si>
  <si>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</si>
  <si>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</si>
  <si>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</si>
  <si>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</si>
  <si>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</si>
  <si>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</si>
  <si>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</si>
  <si>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</si>
  <si>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</si>
  <si>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</si>
  <si>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</si>
  <si>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</si>
  <si>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</si>
  <si>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</si>
  <si>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</si>
  <si>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</si>
  <si>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</si>
  <si>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</si>
  <si>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</si>
  <si>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</si>
  <si>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</si>
  <si>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</si>
  <si>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</si>
  <si>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</si>
  <si>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</si>
  <si>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</si>
  <si>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</si>
  <si>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</si>
  <si>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</si>
  <si>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</si>
  <si>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</si>
  <si>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</si>
  <si>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</si>
  <si>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</si>
  <si>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</si>
  <si>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</si>
  <si>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</si>
  <si>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</si>
  <si>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</si>
  <si>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</si>
  <si>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</si>
  <si>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</si>
  <si>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</si>
  <si>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</si>
  <si>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</si>
  <si>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</si>
  <si>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</si>
  <si>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</si>
  <si>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</si>
  <si>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</si>
  <si>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</si>
  <si>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</si>
  <si>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</si>
  <si>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</si>
  <si>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</si>
  <si>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</si>
  <si>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</si>
  <si>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</si>
  <si>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</si>
  <si>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</si>
  <si>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</si>
  <si>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</si>
  <si>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</si>
  <si>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</si>
  <si>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</si>
  <si>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</si>
  <si>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</si>
  <si>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</si>
  <si>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</si>
  <si>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</si>
  <si>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</si>
  <si>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</si>
  <si>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</si>
  <si>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</si>
  <si>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</si>
  <si>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</si>
  <si>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</si>
  <si>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</si>
  <si>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</si>
  <si>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</si>
  <si>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</si>
  <si>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</si>
  <si>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</si>
  <si>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</si>
  <si>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</si>
  <si>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</si>
  <si>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</si>
  <si>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</si>
  <si>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</si>
  <si>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</si>
  <si>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</si>
  <si>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</si>
  <si>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</si>
  <si>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</si>
  <si>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</si>
  <si>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</si>
  <si>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</si>
  <si>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</si>
  <si>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</si>
  <si>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</si>
  <si>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</si>
  <si>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</si>
  <si>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</si>
  <si>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</si>
  <si>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</si>
  <si>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</si>
  <si>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</si>
  <si>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</si>
  <si>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</si>
  <si>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</si>
  <si>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</si>
  <si>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</si>
  <si>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</si>
  <si>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</si>
  <si>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</si>
  <si>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</si>
  <si>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</si>
  <si>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</si>
  <si>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</si>
  <si>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</si>
  <si>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</si>
  <si>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</si>
  <si>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</si>
  <si>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</si>
  <si>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</si>
  <si>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</si>
  <si>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</si>
  <si>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</si>
  <si>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</si>
  <si>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</si>
  <si>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</si>
  <si>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</si>
  <si>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</si>
  <si>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</si>
  <si>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</si>
  <si>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</si>
  <si>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</si>
  <si>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</si>
  <si>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</si>
  <si>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</si>
  <si>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</si>
  <si>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</si>
  <si>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</si>
  <si>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</si>
  <si>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</si>
  <si>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</si>
  <si>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</si>
  <si>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</si>
  <si>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</si>
  <si>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</si>
  <si>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</si>
  <si>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</si>
  <si>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</si>
  <si>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</si>
  <si>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</si>
  <si>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</si>
  <si>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</si>
  <si>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</si>
  <si>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</si>
  <si>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</si>
  <si>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</si>
  <si>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</si>
  <si>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</si>
  <si>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</si>
  <si>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</si>
  <si>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</si>
  <si>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</si>
  <si>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</si>
  <si>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</si>
  <si>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</si>
  <si>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</si>
  <si>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</si>
  <si>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</si>
  <si>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</si>
  <si>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</si>
  <si>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</si>
  <si>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</si>
  <si>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</si>
  <si>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</si>
  <si>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</si>
  <si>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</si>
  <si>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</si>
  <si>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</si>
  <si>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</si>
  <si>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</si>
  <si>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</si>
  <si>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</si>
  <si>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</si>
  <si>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</si>
  <si>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</si>
  <si>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</si>
  <si>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</si>
  <si>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</si>
  <si>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</si>
  <si>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</si>
  <si>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</si>
  <si>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</si>
  <si>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</si>
  <si>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</si>
  <si>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</si>
  <si>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</si>
  <si>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</si>
  <si>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</si>
  <si>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</si>
  <si>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</si>
  <si>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</si>
  <si>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</si>
  <si>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</si>
  <si>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</si>
  <si>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</si>
  <si>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</si>
  <si>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</si>
  <si>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</si>
  <si>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</si>
  <si>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</si>
  <si>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</si>
  <si>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</si>
  <si>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</si>
  <si>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</si>
  <si>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</si>
  <si>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</si>
  <si>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</si>
  <si>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</si>
  <si>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</si>
  <si>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</si>
  <si>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</si>
  <si>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</si>
  <si>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</si>
  <si>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</si>
  <si>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</si>
  <si>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</si>
  <si>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</si>
  <si>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</si>
  <si>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</si>
  <si>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</si>
  <si>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</si>
  <si>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</si>
  <si>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</si>
  <si>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</si>
  <si>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</si>
  <si>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</si>
  <si>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</si>
  <si>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</si>
  <si>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</si>
  <si>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</si>
  <si>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</si>
  <si>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</si>
  <si>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</si>
  <si>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</si>
  <si>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</si>
  <si>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</si>
  <si>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</si>
  <si>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</si>
  <si>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</si>
  <si>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</si>
  <si>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</si>
  <si>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</si>
  <si>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</si>
  <si>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</si>
  <si>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</si>
  <si>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</si>
  <si>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</si>
  <si>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</si>
  <si>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</si>
  <si>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</si>
  <si>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</si>
  <si>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</si>
  <si>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</si>
  <si>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</si>
  <si>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</si>
  <si>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</si>
  <si>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</si>
  <si>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</si>
  <si>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</si>
  <si>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</si>
  <si>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</si>
  <si>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</si>
  <si>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</si>
  <si>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</si>
  <si>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</si>
  <si>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</si>
  <si>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</si>
  <si>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</si>
  <si>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</si>
  <si>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</si>
  <si>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</si>
  <si>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</si>
  <si>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</si>
  <si>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</si>
  <si>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</si>
  <si>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</si>
  <si>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</si>
  <si>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</si>
  <si>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</si>
  <si>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</si>
  <si>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</si>
  <si>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</si>
  <si>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</si>
  <si>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</si>
  <si>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</si>
  <si>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</si>
  <si>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</si>
  <si>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</si>
  <si>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</si>
  <si>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</si>
  <si>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</si>
  <si>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</si>
  <si>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</si>
  <si>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</si>
  <si>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</si>
  <si>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</si>
  <si>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</si>
  <si>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</si>
  <si>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</si>
  <si>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</si>
  <si>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</si>
  <si>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</si>
  <si>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</si>
  <si>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</si>
  <si>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</si>
  <si>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</si>
  <si>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</si>
  <si>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</si>
  <si>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</si>
  <si>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</si>
  <si>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</si>
  <si>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</si>
  <si>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</si>
  <si>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</si>
  <si>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</si>
  <si>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</si>
  <si>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</si>
  <si>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</si>
  <si>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</si>
  <si>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</si>
  <si>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</si>
  <si>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</si>
  <si>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</si>
  <si>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</si>
  <si>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</si>
  <si>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</si>
  <si>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</si>
  <si>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</si>
  <si>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</si>
  <si>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</si>
  <si>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</si>
  <si>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</si>
  <si>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</si>
  <si>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</si>
  <si>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</si>
  <si>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</si>
  <si>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</si>
  <si>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</si>
  <si>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</si>
  <si>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</si>
  <si>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</si>
  <si>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</si>
  <si>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</si>
  <si>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</si>
  <si>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</si>
  <si>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</si>
  <si>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</si>
  <si>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</si>
  <si>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</si>
  <si>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</si>
  <si>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</si>
  <si>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</si>
  <si>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</si>
  <si>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</si>
  <si>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</si>
  <si>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</si>
  <si>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</si>
  <si>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</si>
  <si>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</si>
  <si>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</si>
  <si>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</si>
  <si>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</si>
  <si>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</si>
  <si>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</si>
  <si>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</si>
  <si>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</si>
  <si>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</si>
  <si>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</si>
  <si>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</si>
  <si>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</si>
  <si>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</si>
  <si>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</si>
  <si>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</si>
  <si>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</si>
  <si>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</si>
  <si>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</si>
  <si>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</si>
  <si>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</si>
  <si>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</si>
  <si>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</si>
  <si>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</si>
  <si>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</si>
  <si>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</si>
  <si>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</si>
  <si>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</si>
  <si>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</si>
  <si>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</si>
  <si>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</si>
  <si>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</si>
  <si>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</si>
  <si>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</si>
  <si>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</si>
  <si>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</si>
  <si>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</si>
  <si>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</si>
  <si>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</si>
  <si>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</si>
  <si>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</si>
  <si>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</si>
  <si>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</si>
  <si>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</si>
  <si>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</si>
  <si>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</si>
  <si>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</si>
  <si>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</si>
  <si>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</si>
  <si>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</si>
  <si>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</si>
  <si>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</si>
  <si>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</si>
  <si>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</si>
  <si>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</si>
  <si>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</si>
  <si>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</si>
  <si>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</si>
  <si>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</si>
  <si>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</si>
  <si>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</si>
  <si>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</si>
  <si>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</si>
  <si>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</si>
  <si>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</si>
  <si>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</si>
  <si>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</si>
  <si>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</si>
  <si>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</si>
  <si>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</si>
  <si>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</si>
  <si>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</si>
  <si>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</si>
  <si>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</si>
  <si>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</si>
  <si>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</si>
  <si>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</si>
  <si>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</si>
  <si>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</si>
  <si>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</si>
  <si>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</si>
  <si>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</si>
  <si>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</si>
  <si>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</si>
  <si>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</si>
  <si>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</si>
  <si>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</si>
  <si>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</si>
  <si>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</si>
  <si>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</si>
  <si>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</si>
  <si>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</si>
  <si>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</si>
  <si>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</si>
  <si>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</si>
  <si>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</si>
  <si>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</si>
  <si>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</si>
  <si>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</si>
  <si>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</si>
  <si>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</si>
  <si>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</si>
  <si>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</si>
  <si>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</si>
  <si>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</si>
  <si>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</si>
  <si>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</si>
  <si>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</si>
  <si>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</si>
  <si>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</si>
  <si>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</si>
  <si>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</si>
  <si>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</si>
  <si>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</si>
  <si>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</si>
  <si>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</si>
  <si>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</si>
  <si>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</si>
  <si>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</si>
  <si>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</si>
  <si>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</si>
  <si>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</si>
  <si>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</si>
  <si>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</si>
  <si>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</si>
  <si>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</si>
  <si>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</si>
  <si>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</si>
  <si>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</si>
  <si>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</si>
  <si>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</si>
  <si>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</si>
  <si>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</si>
  <si>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</si>
  <si>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</si>
  <si>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</si>
  <si>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</si>
  <si>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</si>
  <si>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</si>
  <si>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</si>
  <si>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</si>
  <si>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</si>
  <si>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</si>
  <si>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</si>
  <si>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</si>
  <si>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</si>
  <si>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</si>
  <si>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</si>
  <si>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</si>
  <si>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</si>
  <si>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</si>
  <si>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</si>
  <si>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</si>
  <si>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</si>
  <si>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</si>
  <si>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</si>
  <si>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</si>
  <si>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</si>
  <si>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</si>
  <si>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</si>
  <si>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</si>
  <si>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</si>
  <si>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</si>
  <si>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</si>
  <si>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</si>
  <si>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</si>
  <si>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</si>
  <si>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</si>
  <si>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</si>
  <si>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</si>
  <si>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</si>
  <si>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</si>
  <si>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</si>
  <si>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</si>
  <si>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</si>
  <si>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</si>
  <si>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</si>
  <si>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</si>
  <si>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</si>
  <si>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</si>
  <si>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</si>
  <si>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</si>
  <si>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</si>
  <si>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</si>
  <si>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</si>
  <si>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</si>
  <si>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</si>
  <si>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</si>
  <si>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</si>
  <si>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</si>
  <si>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</si>
  <si>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</si>
  <si>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</si>
  <si>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</si>
  <si>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</si>
  <si>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</si>
  <si>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</si>
  <si>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</si>
  <si>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</si>
  <si>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</si>
  <si>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</si>
  <si>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</si>
  <si>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</si>
  <si>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</si>
  <si>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</si>
  <si>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</si>
  <si>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</si>
  <si>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</si>
  <si>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</si>
  <si>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</si>
  <si>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</si>
  <si>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</si>
  <si>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</si>
  <si>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</si>
  <si>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</si>
  <si>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</si>
  <si>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</si>
  <si>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</si>
  <si>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</si>
  <si>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</si>
  <si>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</si>
  <si>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</si>
  <si>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</si>
  <si>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</si>
  <si>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</si>
  <si>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</si>
  <si>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</si>
  <si>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</si>
  <si>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</si>
  <si>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</si>
  <si>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</si>
  <si>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</si>
  <si>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</si>
  <si>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</si>
  <si>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</si>
  <si>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</si>
  <si>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</si>
  <si>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</si>
  <si>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</si>
  <si>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</si>
  <si>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</si>
  <si>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</si>
  <si>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</si>
  <si>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</si>
  <si>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</si>
  <si>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</si>
  <si>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</si>
  <si>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</si>
  <si>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</si>
  <si>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</si>
  <si>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</si>
  <si>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</si>
  <si>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</si>
  <si>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</si>
  <si>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</si>
  <si>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</si>
  <si>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</si>
  <si>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</si>
  <si>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</si>
  <si>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</si>
  <si>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</si>
  <si>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</si>
  <si>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</si>
  <si>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</si>
  <si>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</si>
  <si>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</si>
  <si>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</si>
  <si>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</si>
  <si>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</si>
  <si>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</si>
  <si>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</si>
  <si>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</si>
  <si>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</si>
  <si>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</si>
  <si>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</si>
  <si>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</si>
  <si>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</si>
  <si>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</si>
  <si>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</si>
  <si>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</si>
  <si>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</si>
  <si>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</si>
  <si>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</si>
  <si>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</si>
  <si>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</si>
  <si>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</si>
  <si>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</si>
  <si>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</si>
  <si>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</si>
  <si>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</si>
  <si>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</si>
  <si>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</si>
  <si>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</si>
  <si>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</si>
  <si>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</si>
  <si>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</si>
  <si>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</si>
  <si>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</si>
  <si>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</si>
  <si>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</si>
  <si>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</si>
  <si>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</si>
  <si>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</si>
  <si>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</si>
  <si>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</si>
  <si>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</si>
  <si>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</si>
  <si>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</si>
  <si>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</si>
  <si>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</si>
  <si>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</si>
  <si>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</si>
  <si>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</si>
  <si>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</si>
  <si>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</si>
  <si>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</si>
  <si>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</si>
  <si>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</si>
  <si>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</si>
  <si>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</si>
  <si>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</si>
  <si>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</si>
  <si>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</si>
  <si>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</si>
  <si>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</si>
  <si>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</si>
  <si>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</si>
  <si>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</si>
  <si>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</si>
  <si>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</si>
  <si>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</si>
  <si>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</si>
  <si>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</si>
  <si>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</si>
  <si>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</si>
  <si>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</si>
  <si>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</si>
  <si>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</si>
  <si>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</si>
  <si>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</si>
  <si>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</si>
  <si>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</si>
  <si>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</si>
  <si>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</si>
  <si>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</si>
  <si>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</si>
  <si>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</si>
  <si>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</si>
  <si>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</si>
  <si>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</si>
  <si>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</si>
  <si>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</si>
  <si>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</si>
  <si>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</si>
  <si>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</si>
  <si>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</si>
  <si>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</si>
  <si>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</si>
  <si>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</si>
  <si>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</si>
  <si>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</si>
  <si>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</si>
  <si>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</si>
  <si>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</si>
  <si>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</si>
  <si>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</si>
  <si>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</si>
  <si>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</si>
  <si>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</si>
  <si>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</si>
  <si>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</si>
  <si>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</si>
  <si>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</si>
  <si>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</si>
  <si>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</si>
  <si>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</si>
  <si>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</si>
  <si>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</si>
  <si>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</si>
  <si>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</si>
  <si>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</si>
  <si>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</si>
  <si>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</si>
  <si>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</si>
  <si>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</si>
  <si>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</si>
  <si>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</si>
  <si>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</si>
  <si>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</si>
  <si>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</si>
  <si>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</si>
  <si>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</si>
  <si>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</si>
  <si>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</si>
  <si>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</si>
  <si>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</si>
  <si>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</si>
  <si>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</si>
  <si>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</si>
  <si>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</si>
  <si>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</si>
  <si>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</si>
  <si>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</si>
  <si>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</si>
  <si>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</si>
  <si>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</si>
  <si>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</si>
  <si>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</si>
  <si>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</si>
  <si>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</si>
  <si>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</si>
  <si>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</si>
  <si>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</si>
  <si>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</si>
  <si>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</si>
  <si>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</si>
  <si>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</si>
  <si>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</si>
  <si>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</si>
  <si>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</si>
  <si>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</si>
  <si>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</si>
  <si>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</si>
  <si>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</si>
  <si>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</si>
  <si>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</si>
  <si>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</si>
  <si>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</si>
  <si>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</si>
  <si>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</si>
  <si>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</si>
  <si>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</si>
  <si>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</si>
  <si>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</si>
  <si>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</si>
  <si>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</si>
  <si>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</si>
  <si>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</si>
  <si>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</si>
  <si>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</si>
  <si>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</si>
  <si>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</si>
  <si>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</si>
  <si>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</si>
  <si>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</si>
  <si>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</si>
  <si>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</si>
  <si>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</si>
  <si>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</si>
  <si>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</si>
  <si>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</si>
  <si>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</si>
  <si>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</si>
  <si>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</si>
  <si>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</si>
  <si>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</si>
  <si>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</si>
  <si>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</si>
  <si>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</si>
  <si>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</si>
  <si>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</si>
  <si>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</si>
  <si>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</si>
  <si>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</si>
  <si>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</si>
  <si>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</si>
  <si>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</si>
  <si>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</si>
  <si>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</si>
  <si>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</si>
  <si>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</si>
  <si>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</si>
  <si>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</si>
  <si>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</si>
  <si>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</si>
  <si>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</si>
  <si>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</si>
  <si>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</si>
  <si>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</si>
  <si>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</si>
  <si>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</si>
  <si>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</si>
  <si>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</si>
  <si>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</si>
  <si>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</si>
  <si>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</si>
  <si>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</si>
  <si>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</si>
  <si>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</si>
  <si>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</si>
  <si>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</si>
  <si>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</si>
  <si>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</si>
  <si>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</si>
  <si>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</si>
  <si>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</si>
  <si>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</si>
  <si>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</si>
  <si>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</si>
  <si>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</si>
  <si>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</si>
  <si>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</si>
  <si>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</si>
  <si>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</si>
  <si>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</si>
  <si>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</si>
  <si>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</si>
  <si>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</si>
  <si>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</si>
  <si>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</si>
  <si>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</si>
  <si>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</si>
  <si>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</si>
  <si>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</si>
  <si>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</si>
  <si>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</si>
  <si>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</si>
  <si>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</si>
  <si>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</si>
  <si>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</si>
  <si>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</si>
  <si>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</si>
  <si>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</si>
  <si>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</si>
  <si>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</si>
  <si>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</si>
  <si>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</si>
  <si>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</si>
  <si>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</si>
  <si>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</si>
  <si>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</si>
  <si>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</si>
  <si>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</si>
  <si>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</si>
  <si>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</si>
  <si>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</si>
  <si>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</si>
  <si>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</si>
  <si>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</si>
  <si>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</si>
  <si>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</si>
  <si>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</si>
  <si>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</si>
  <si>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</si>
  <si>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</si>
  <si>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</si>
  <si>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</si>
  <si>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</si>
  <si>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</si>
  <si>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</si>
  <si>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</si>
  <si>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</si>
  <si>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</si>
  <si>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</si>
  <si>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</si>
  <si>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</si>
  <si>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</si>
  <si>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</si>
  <si>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</si>
  <si>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</si>
  <si>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</si>
  <si>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</si>
  <si>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</si>
  <si>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</si>
  <si>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</si>
  <si>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</si>
  <si>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</si>
  <si>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</si>
  <si>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</si>
  <si>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</si>
  <si>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</si>
  <si>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</si>
  <si>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</si>
  <si>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</si>
  <si>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</si>
  <si>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</si>
  <si>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</si>
  <si>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</si>
  <si>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</si>
  <si>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</si>
  <si>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</si>
  <si>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</si>
  <si>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</si>
  <si>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</si>
  <si>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</si>
  <si>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</si>
  <si>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</si>
  <si>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</si>
  <si>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</si>
  <si>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</si>
  <si>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</si>
  <si>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</si>
  <si>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</si>
  <si>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</si>
  <si>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</si>
  <si>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</si>
  <si>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</si>
  <si>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</si>
  <si>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</si>
  <si>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</si>
  <si>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</si>
  <si>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</si>
  <si>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</si>
  <si>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</si>
  <si>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</si>
  <si>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</si>
  <si>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</si>
  <si>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</si>
  <si>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</si>
  <si>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</si>
  <si>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</si>
  <si>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</si>
  <si>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</si>
  <si>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</si>
  <si>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</si>
  <si>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</si>
  <si>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</si>
  <si>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</si>
  <si>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</si>
  <si>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</si>
  <si>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</si>
  <si>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</si>
  <si>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</si>
  <si>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</si>
  <si>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</si>
  <si>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</si>
  <si>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</si>
  <si>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</si>
  <si>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</si>
  <si>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</si>
  <si>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</si>
  <si>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</si>
  <si>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</si>
  <si>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</si>
  <si>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</si>
  <si>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</si>
  <si>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</si>
  <si>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</si>
  <si>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</si>
  <si>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</si>
  <si>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</si>
  <si>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</si>
  <si>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</si>
  <si>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</si>
  <si>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</si>
  <si>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</si>
  <si>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</si>
  <si>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</si>
  <si>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</si>
  <si>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</si>
  <si>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</si>
  <si>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</si>
  <si>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</si>
  <si>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</si>
  <si>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</si>
  <si>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</si>
  <si>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</si>
  <si>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</si>
  <si>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</si>
  <si>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</si>
  <si>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</si>
  <si>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</si>
  <si>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</si>
  <si>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</si>
  <si>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</si>
  <si>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</si>
  <si>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</si>
  <si>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</si>
  <si>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</si>
  <si>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</si>
  <si>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</si>
  <si>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</si>
  <si>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</si>
  <si>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</si>
  <si>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</si>
  <si>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</si>
  <si>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</si>
  <si>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</si>
  <si>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</si>
  <si>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</si>
  <si>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</si>
  <si>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</si>
  <si>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</si>
  <si>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</si>
  <si>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</si>
  <si>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</si>
  <si>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</si>
  <si>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</si>
  <si>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</si>
  <si>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</si>
  <si>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</si>
  <si>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</si>
  <si>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</si>
  <si>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</si>
  <si>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</si>
  <si>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</si>
  <si>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</si>
  <si>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</si>
  <si>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</si>
  <si>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</si>
  <si>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</si>
  <si>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</si>
  <si>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</si>
  <si>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</si>
  <si>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</si>
  <si>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</si>
  <si>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</si>
  <si>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</si>
  <si>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</si>
  <si>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</si>
  <si>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</si>
  <si>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</si>
  <si>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</si>
  <si>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</si>
  <si>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</si>
  <si>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</si>
  <si>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</si>
  <si>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</si>
  <si>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</si>
  <si>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</si>
  <si>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</si>
  <si>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</si>
  <si>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</si>
  <si>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</si>
  <si>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</si>
  <si>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</si>
  <si>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</si>
  <si>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</si>
  <si>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</si>
  <si>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</si>
  <si>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</si>
  <si>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</si>
  <si>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</si>
  <si>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</si>
  <si>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</si>
  <si>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</si>
  <si>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</si>
  <si>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</si>
  <si>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</si>
  <si>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</si>
  <si>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</si>
  <si>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</si>
  <si>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</si>
  <si>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</si>
  <si>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</si>
  <si>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</si>
  <si>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</si>
  <si>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</si>
  <si>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</si>
  <si>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</si>
  <si>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</si>
  <si>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</si>
  <si>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</si>
  <si>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</si>
  <si>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</si>
  <si>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</si>
  <si>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</si>
  <si>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</si>
  <si>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</si>
  <si>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</si>
  <si>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</si>
  <si>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</si>
  <si>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</si>
  <si>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</si>
  <si>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</si>
  <si>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</si>
  <si>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</si>
  <si>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</si>
  <si>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</si>
  <si>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</si>
  <si>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</si>
  <si>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</si>
  <si>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</si>
  <si>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</si>
  <si>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</si>
  <si>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</si>
  <si>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</si>
  <si>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</si>
  <si>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</si>
  <si>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</si>
  <si>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</si>
  <si>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</si>
  <si>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</si>
  <si>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</si>
  <si>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</si>
  <si>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</si>
  <si>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</si>
  <si>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</si>
  <si>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</si>
  <si>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</si>
  <si>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</si>
  <si>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</si>
  <si>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</si>
  <si>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</si>
  <si>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</si>
  <si>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</si>
  <si>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</si>
  <si>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</si>
  <si>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</si>
  <si>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</si>
  <si>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</si>
  <si>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</si>
  <si>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</si>
  <si>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</si>
  <si>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</si>
  <si>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</si>
  <si>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</si>
  <si>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</si>
  <si>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</si>
  <si>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</si>
  <si>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</si>
  <si>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</si>
  <si>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</si>
  <si>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</si>
  <si>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</si>
  <si>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</si>
  <si>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</si>
  <si>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</si>
  <si>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</si>
  <si>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</si>
  <si>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</si>
  <si>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</si>
  <si>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</si>
  <si>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</si>
  <si>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</si>
  <si>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</si>
  <si>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</si>
  <si>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</si>
  <si>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</si>
  <si>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</si>
  <si>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</si>
  <si>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</si>
  <si>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</si>
  <si>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</si>
  <si>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</si>
  <si>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</si>
  <si>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</si>
  <si>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</si>
  <si>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</si>
  <si>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</si>
  <si>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</si>
  <si>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</si>
  <si>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</si>
  <si>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</si>
  <si>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</si>
  <si>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</si>
  <si>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</si>
  <si>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</si>
  <si>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</si>
  <si>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</si>
  <si>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</si>
  <si>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</si>
  <si>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</si>
  <si>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</si>
  <si>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</si>
  <si>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</si>
  <si>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</si>
  <si>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</si>
  <si>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</si>
  <si>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</si>
  <si>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</si>
  <si>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</si>
  <si>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</si>
  <si>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</si>
  <si>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</si>
  <si>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</si>
  <si>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</si>
  <si>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</si>
  <si>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</si>
  <si>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</si>
  <si>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</si>
  <si>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</si>
  <si>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</si>
  <si>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</si>
  <si>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</si>
  <si>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</si>
  <si>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</si>
  <si>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</si>
  <si>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</si>
  <si>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</si>
  <si>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</si>
  <si>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</si>
  <si>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</si>
  <si>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</si>
  <si>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</si>
  <si>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</si>
  <si>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</si>
  <si>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</si>
  <si>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</si>
  <si>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</si>
  <si>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</si>
  <si>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</si>
  <si>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</si>
  <si>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</si>
  <si>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</si>
  <si>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</si>
  <si>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</si>
  <si>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</si>
  <si>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</si>
  <si>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</si>
  <si>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</si>
  <si>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</si>
  <si>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</si>
  <si>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</si>
  <si>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</si>
  <si>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</si>
  <si>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</si>
  <si>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</si>
  <si>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</si>
  <si>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</si>
  <si>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</si>
  <si>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</si>
  <si>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</si>
  <si>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</si>
  <si>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</si>
  <si>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</si>
  <si>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</si>
  <si>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</si>
  <si>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</si>
  <si>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</si>
  <si>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</si>
  <si>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</si>
  <si>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</si>
  <si>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</si>
  <si>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</si>
  <si>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</si>
  <si>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</si>
  <si>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</si>
  <si>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</si>
  <si>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</si>
  <si>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</si>
  <si>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</si>
  <si>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</si>
  <si>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</si>
  <si>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</si>
  <si>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</si>
  <si>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</si>
  <si>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</si>
  <si>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</si>
  <si>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</si>
  <si>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</si>
  <si>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</si>
  <si>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</si>
  <si>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</si>
  <si>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</si>
  <si>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</si>
  <si>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</si>
  <si>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</si>
  <si>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</si>
  <si>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</si>
  <si>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</si>
  <si>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</si>
  <si>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</si>
  <si>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</si>
  <si>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</si>
  <si>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</si>
  <si>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</si>
  <si>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</si>
  <si>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</si>
  <si>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</si>
  <si>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</si>
  <si>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</si>
  <si>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</si>
  <si>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</si>
  <si>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</si>
  <si>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</si>
  <si>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</si>
  <si>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</si>
  <si>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</si>
  <si>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</si>
  <si>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</si>
  <si>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</si>
  <si>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</si>
  <si>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</si>
  <si>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</si>
  <si>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</si>
  <si>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</si>
  <si>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</si>
  <si>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</si>
  <si>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</si>
  <si>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</si>
  <si>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</si>
  <si>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</si>
  <si>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</si>
  <si>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</si>
  <si>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</si>
  <si>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</si>
  <si>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</si>
  <si>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</si>
  <si>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</si>
  <si>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</si>
  <si>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</si>
  <si>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</si>
  <si>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</si>
  <si>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</si>
  <si>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</si>
  <si>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</si>
  <si>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</si>
  <si>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</si>
  <si>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</si>
  <si>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</si>
  <si>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</si>
  <si>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</si>
  <si>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</si>
  <si>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</si>
  <si>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</si>
  <si>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</si>
  <si>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</si>
  <si>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</si>
  <si>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</si>
  <si>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</si>
  <si>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</si>
  <si>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</si>
  <si>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</si>
  <si>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</si>
  <si>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</si>
  <si>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</si>
  <si>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</si>
  <si>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</si>
  <si>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</si>
  <si>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</si>
  <si>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</si>
  <si>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</si>
  <si>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</si>
  <si>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</si>
  <si>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</si>
  <si>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</si>
  <si>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</si>
  <si>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</si>
  <si>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</si>
  <si>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</si>
  <si>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</si>
  <si>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</si>
  <si>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</si>
  <si>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</si>
  <si>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</si>
  <si>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</si>
  <si>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</si>
  <si>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</si>
  <si>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</si>
  <si>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</si>
  <si>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</si>
  <si>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</si>
  <si>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</si>
  <si>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</si>
  <si>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</si>
  <si>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</si>
  <si>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</si>
  <si>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</si>
  <si>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</si>
  <si>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</si>
  <si>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</si>
  <si>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</si>
  <si>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</si>
  <si>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</si>
  <si>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</si>
  <si>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</si>
  <si>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</si>
  <si>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</si>
  <si>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</si>
  <si>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</si>
  <si>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</si>
  <si>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</si>
  <si>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</si>
  <si>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</si>
  <si>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</si>
  <si>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</si>
  <si>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</si>
  <si>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</si>
  <si>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</si>
  <si>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</si>
  <si>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</si>
  <si>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</si>
  <si>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</si>
  <si>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</si>
  <si>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</si>
  <si>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</si>
  <si>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</si>
  <si>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</si>
  <si>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</si>
  <si>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</si>
  <si>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</si>
  <si>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</si>
  <si>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</si>
  <si>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</si>
  <si>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</si>
  <si>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</si>
  <si>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</si>
  <si>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</si>
  <si>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</si>
  <si>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</si>
  <si>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</si>
  <si>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</si>
  <si>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</si>
  <si>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</si>
  <si>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</si>
  <si>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</si>
  <si>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</si>
  <si>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</si>
  <si>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</si>
  <si>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</si>
  <si>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</si>
  <si>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</si>
  <si>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</si>
  <si>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</si>
  <si>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</si>
  <si>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</si>
  <si>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</si>
  <si>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</si>
  <si>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</si>
  <si>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</si>
  <si>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</si>
  <si>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</si>
  <si>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</si>
  <si>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</si>
  <si>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</si>
  <si>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</si>
  <si>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</si>
  <si>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</si>
  <si>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</si>
  <si>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</si>
  <si>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</si>
  <si>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</si>
  <si>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</si>
  <si>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</si>
  <si>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</si>
  <si>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</si>
  <si>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</si>
  <si>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</si>
  <si>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</si>
  <si>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</si>
  <si>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</si>
  <si>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</si>
  <si>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</si>
  <si>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</si>
  <si>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</si>
  <si>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</si>
  <si>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</si>
  <si>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</si>
  <si>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</si>
  <si>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</si>
  <si>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</si>
  <si>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</si>
  <si>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</si>
  <si>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</si>
  <si>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</si>
  <si>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</si>
  <si>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</si>
  <si>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</si>
  <si>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</si>
  <si>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</si>
  <si>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</si>
  <si>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</si>
  <si>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</si>
  <si>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</si>
  <si>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</si>
  <si>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</si>
  <si>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</si>
  <si>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</si>
  <si>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</si>
  <si>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</si>
  <si>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</si>
  <si>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</si>
  <si>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</si>
  <si>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</si>
  <si>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</si>
  <si>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</si>
  <si>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</si>
  <si>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</si>
  <si>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</si>
  <si>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</si>
  <si>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</si>
  <si>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</si>
  <si>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</si>
  <si>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</si>
  <si>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</si>
  <si>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</si>
  <si>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</si>
  <si>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</si>
  <si>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</si>
  <si>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</si>
  <si>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</si>
  <si>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</si>
  <si>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</si>
  <si>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</si>
  <si>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</si>
  <si>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</si>
  <si>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</si>
  <si>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</si>
  <si>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</si>
  <si>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</si>
  <si>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</si>
  <si>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</si>
  <si>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</si>
  <si>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</si>
  <si>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</si>
  <si>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</si>
  <si>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</si>
  <si>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</si>
  <si>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</si>
  <si>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</si>
  <si>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</si>
  <si>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</si>
  <si>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</si>
  <si>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</si>
  <si>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</si>
  <si>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</si>
  <si>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</si>
  <si>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</si>
  <si>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</si>
  <si>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</si>
  <si>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</si>
  <si>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</si>
  <si>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</si>
  <si>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</si>
  <si>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</si>
  <si>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</si>
  <si>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</si>
  <si>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</si>
  <si>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</si>
  <si>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</si>
  <si>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</si>
  <si>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</si>
  <si>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</si>
  <si>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</si>
  <si>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</si>
  <si>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</si>
  <si>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</si>
  <si>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</si>
  <si>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</si>
  <si>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</si>
  <si>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</si>
  <si>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</si>
  <si>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</si>
  <si>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</si>
  <si>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</si>
  <si>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</si>
  <si>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</si>
  <si>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</si>
  <si>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</si>
  <si>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</si>
  <si>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</si>
  <si>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</si>
  <si>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</si>
  <si>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</si>
  <si>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</si>
  <si>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</si>
  <si>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</si>
  <si>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</si>
  <si>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</si>
  <si>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</si>
  <si>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</si>
  <si>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</si>
  <si>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</si>
  <si>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</si>
  <si>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</si>
  <si>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</si>
  <si>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</si>
  <si>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</si>
  <si>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</si>
  <si>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</si>
  <si>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</si>
  <si>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</si>
  <si>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</si>
  <si>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</si>
  <si>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</si>
  <si>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</si>
  <si>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</si>
  <si>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</si>
  <si>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</si>
  <si>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</si>
  <si>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</si>
  <si>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</si>
  <si>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</si>
  <si>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</si>
  <si>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</si>
  <si>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</si>
  <si>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</si>
  <si>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</si>
  <si>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</si>
  <si>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</si>
  <si>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</si>
  <si>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</si>
  <si>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</si>
  <si>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</si>
  <si>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</si>
  <si>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</si>
  <si>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</si>
  <si>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</si>
  <si>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</si>
  <si>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</si>
  <si>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</si>
  <si>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</si>
  <si>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</si>
  <si>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</si>
  <si>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</si>
  <si>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</si>
  <si>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</si>
  <si>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</si>
  <si>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</si>
  <si>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</si>
  <si>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</si>
  <si>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</si>
  <si>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</si>
  <si>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</si>
  <si>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</si>
  <si>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</si>
  <si>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</si>
  <si>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</si>
  <si>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</si>
  <si>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</si>
  <si>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</si>
  <si>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</si>
  <si>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</si>
  <si>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</si>
  <si>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</si>
  <si>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</si>
  <si>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</si>
  <si>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</si>
  <si>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</si>
  <si>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</si>
  <si>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</si>
  <si>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</si>
  <si>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</si>
  <si>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</si>
  <si>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</si>
  <si>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</si>
  <si>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</si>
  <si>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</si>
  <si>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</si>
  <si>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</si>
  <si>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</si>
  <si>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</si>
  <si>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</si>
  <si>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</si>
  <si>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</si>
  <si>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</si>
  <si>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</si>
  <si>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</si>
  <si>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</si>
  <si>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</si>
  <si>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</si>
  <si>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</si>
  <si>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</si>
  <si>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</si>
  <si>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</si>
  <si>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</si>
  <si>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</si>
  <si>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</si>
  <si>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</si>
  <si>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</si>
  <si>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</si>
  <si>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</si>
  <si>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</si>
  <si>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</si>
  <si>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</si>
  <si>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</si>
  <si>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</si>
  <si>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</si>
  <si>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</si>
  <si>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</si>
  <si>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</si>
  <si>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</si>
  <si>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</si>
  <si>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</si>
  <si>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</si>
  <si>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</si>
  <si>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</si>
  <si>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</si>
  <si>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</si>
  <si>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</si>
  <si>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</si>
  <si>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</si>
  <si>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</si>
  <si>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</si>
  <si>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</si>
  <si>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</si>
  <si>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</si>
  <si>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</si>
  <si>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</si>
  <si>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</si>
  <si>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</si>
  <si>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</si>
  <si>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</si>
  <si>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</si>
  <si>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</si>
  <si>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</si>
  <si>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</si>
  <si>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</si>
  <si>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</si>
  <si>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</si>
  <si>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</si>
  <si>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</si>
  <si>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</si>
  <si>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</si>
  <si>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</si>
  <si>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</si>
  <si>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</si>
  <si>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</si>
  <si>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</si>
  <si>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</si>
  <si>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</si>
  <si>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</si>
  <si>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</si>
  <si>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</si>
  <si>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</si>
  <si>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</si>
  <si>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</si>
  <si>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</si>
  <si>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</si>
  <si>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</si>
  <si>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</si>
  <si>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</si>
  <si>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</si>
  <si>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</si>
  <si>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</si>
  <si>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</si>
  <si>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</si>
  <si>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</si>
  <si>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</si>
  <si>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</si>
  <si>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</si>
  <si>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</si>
  <si>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</si>
  <si>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</si>
  <si>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</si>
  <si>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</si>
  <si>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</si>
  <si>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</si>
  <si>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</si>
  <si>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</si>
  <si>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</si>
  <si>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</si>
  <si>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</si>
  <si>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</si>
  <si>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</si>
  <si>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</si>
  <si>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</si>
  <si>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</si>
  <si>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</si>
  <si>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</si>
  <si>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</si>
  <si>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</si>
  <si>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</si>
  <si>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</si>
  <si>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</si>
  <si>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</si>
  <si>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</si>
  <si>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</si>
  <si>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</si>
  <si>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</si>
  <si>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</si>
  <si>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</si>
  <si>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</si>
  <si>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</si>
  <si>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</si>
  <si>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</si>
  <si>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</si>
  <si>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</si>
  <si>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</si>
  <si>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</si>
  <si>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</si>
  <si>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</si>
  <si>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</si>
  <si>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</si>
  <si>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</si>
  <si>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</si>
  <si>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</si>
  <si>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</si>
  <si>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</si>
  <si>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</si>
  <si>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</si>
  <si>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</si>
  <si>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</si>
  <si>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</si>
  <si>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</si>
  <si>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</si>
  <si>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</si>
  <si>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</si>
  <si>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</si>
  <si>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</si>
  <si>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</si>
  <si>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</si>
  <si>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</si>
  <si>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</si>
  <si>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</si>
  <si>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</si>
  <si>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</si>
  <si>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</si>
  <si>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</si>
  <si>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</si>
  <si>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</si>
  <si>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</si>
  <si>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</si>
  <si>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</si>
  <si>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</si>
  <si>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</si>
  <si>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</si>
  <si>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</si>
  <si>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</si>
  <si>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</si>
  <si>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</si>
  <si>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</si>
  <si>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</si>
  <si>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</si>
  <si>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</si>
  <si>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</si>
  <si>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</si>
  <si>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</si>
  <si>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</si>
  <si>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</si>
  <si>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</si>
  <si>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</si>
  <si>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</si>
  <si>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</si>
  <si>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</si>
  <si>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</si>
  <si>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</si>
  <si>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</si>
  <si>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</si>
  <si>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</si>
  <si>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</si>
  <si>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</si>
  <si>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</si>
  <si>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</si>
  <si>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</si>
  <si>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</si>
  <si>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</si>
  <si>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</si>
  <si>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</si>
  <si>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</si>
  <si>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</si>
  <si>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</si>
  <si>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</si>
  <si>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</si>
  <si>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</si>
  <si>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</si>
  <si>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</si>
  <si>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</si>
  <si>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</si>
  <si>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</si>
  <si>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</si>
  <si>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</si>
  <si>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</si>
  <si>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</si>
  <si>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</si>
  <si>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</si>
  <si>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</si>
  <si>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</si>
  <si>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</si>
  <si>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</si>
  <si>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</si>
  <si>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</si>
  <si>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</si>
  <si>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</si>
  <si>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</si>
  <si>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</si>
  <si>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</si>
  <si>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</si>
  <si>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</si>
  <si>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</si>
  <si>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</si>
  <si>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</si>
  <si>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</si>
  <si>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</si>
  <si>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</si>
  <si>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</si>
  <si>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</si>
  <si>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</si>
  <si>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</si>
  <si>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</si>
  <si>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</si>
  <si>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</si>
  <si>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</si>
  <si>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</si>
  <si>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</si>
  <si>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</si>
  <si>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</si>
  <si>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</si>
  <si>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</si>
  <si>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</si>
  <si>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</si>
  <si>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</si>
  <si>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</si>
  <si>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</si>
  <si>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</si>
  <si>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</si>
  <si>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</si>
  <si>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</si>
  <si>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</si>
  <si>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</si>
  <si>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</si>
  <si>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</si>
  <si>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</si>
  <si>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</si>
  <si>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</si>
  <si>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</si>
  <si>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</si>
  <si>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</si>
  <si>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</si>
  <si>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</si>
  <si>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</si>
  <si>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</si>
  <si>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</si>
  <si>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</si>
  <si>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</si>
  <si>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</si>
  <si>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</si>
  <si>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</si>
  <si>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</si>
  <si>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</si>
  <si>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</si>
  <si>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</si>
  <si>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</si>
  <si>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</si>
  <si>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</si>
  <si>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</si>
  <si>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</si>
  <si>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</si>
  <si>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</si>
  <si>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</si>
  <si>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</si>
  <si>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</si>
  <si>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</si>
  <si>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</si>
  <si>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</si>
  <si>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</si>
  <si>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</si>
  <si>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</si>
  <si>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</si>
  <si>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</si>
  <si>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</si>
  <si>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</si>
  <si>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</si>
  <si>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</si>
  <si>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</si>
  <si>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</si>
  <si>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</si>
  <si>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</si>
  <si>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</si>
  <si>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</si>
  <si>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</si>
  <si>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</si>
  <si>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</si>
  <si>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</si>
  <si>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</si>
  <si>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</si>
  <si>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</si>
  <si>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</si>
  <si>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</si>
  <si>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</si>
  <si>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</si>
  <si>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</si>
  <si>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</si>
  <si>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</si>
  <si>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</si>
  <si>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</si>
  <si>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</si>
  <si>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</si>
  <si>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</si>
  <si>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</si>
  <si>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</si>
  <si>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</si>
  <si>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</si>
  <si>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</si>
  <si>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</si>
  <si>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</si>
  <si>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</si>
  <si>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</si>
  <si>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</si>
  <si>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</si>
  <si>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</si>
  <si>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</si>
  <si>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</si>
  <si>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</si>
  <si>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</si>
  <si>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</si>
  <si>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</si>
  <si>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</si>
  <si>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</si>
  <si>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</si>
  <si>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</si>
  <si>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</si>
  <si>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</si>
  <si>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</si>
  <si>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</si>
  <si>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</si>
  <si>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</si>
  <si>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</si>
  <si>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</si>
  <si>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</si>
  <si>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</si>
  <si>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</si>
  <si>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</si>
  <si>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</si>
  <si>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</si>
  <si>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</si>
  <si>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</si>
  <si>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</si>
  <si>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</si>
  <si>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</si>
  <si>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</si>
  <si>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</si>
  <si>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</si>
  <si>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</si>
  <si>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</si>
  <si>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</si>
  <si>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</si>
  <si>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</si>
  <si>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</si>
  <si>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</si>
  <si>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</si>
  <si>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</si>
  <si>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</si>
  <si>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</si>
  <si>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</si>
  <si>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</si>
  <si>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</si>
  <si>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</si>
  <si>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</si>
  <si>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</si>
  <si>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</si>
  <si>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</si>
  <si>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</si>
  <si>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</si>
  <si>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</si>
  <si>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</si>
  <si>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</si>
  <si>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</si>
  <si>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</si>
  <si>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</si>
  <si>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</si>
  <si>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</si>
  <si>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</si>
  <si>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</si>
  <si>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</si>
  <si>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</si>
  <si>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</si>
  <si>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</si>
  <si>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</si>
  <si>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</si>
  <si>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</si>
  <si>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</si>
  <si>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</si>
  <si>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</si>
  <si>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</si>
  <si>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</si>
  <si>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</si>
  <si>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</si>
  <si>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</si>
  <si>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</si>
  <si>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</si>
  <si>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</si>
  <si>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</si>
  <si>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</si>
  <si>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</si>
  <si>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</si>
  <si>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</si>
  <si>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</si>
  <si>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</si>
  <si>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</si>
  <si>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</si>
  <si>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</si>
  <si>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</si>
  <si>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</si>
  <si>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</si>
  <si>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</si>
  <si>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</si>
  <si>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</si>
  <si>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</si>
  <si>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</si>
  <si>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</si>
  <si>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</si>
  <si>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</si>
  <si>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</si>
  <si>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</si>
  <si>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</si>
  <si>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</si>
  <si>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</si>
  <si>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</si>
  <si>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</si>
  <si>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</si>
  <si>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</si>
  <si>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</si>
  <si>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</si>
  <si>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</si>
  <si>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</si>
  <si>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</si>
  <si>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</si>
  <si>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</si>
  <si>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</si>
  <si>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</si>
  <si>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</si>
  <si>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</si>
  <si>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</si>
  <si>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</si>
  <si>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</si>
  <si>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</si>
  <si>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</si>
  <si>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</si>
  <si>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</si>
  <si>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</si>
  <si>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</si>
  <si>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</si>
  <si>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</si>
  <si>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</si>
  <si>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</si>
  <si>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</si>
  <si>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</si>
  <si>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</si>
  <si>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</si>
  <si>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</si>
  <si>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</si>
  <si>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</si>
  <si>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</si>
  <si>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</si>
  <si>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</si>
  <si>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</si>
  <si>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</si>
  <si>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</si>
  <si>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</si>
  <si>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</si>
  <si>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</si>
  <si>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</si>
  <si>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</si>
  <si>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</si>
  <si>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</si>
  <si>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</si>
  <si>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</si>
  <si>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</si>
  <si>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</si>
  <si>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</si>
  <si>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</si>
  <si>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</si>
  <si>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</si>
  <si>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</si>
  <si>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</si>
  <si>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</si>
  <si>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</si>
  <si>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</si>
  <si>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</si>
  <si>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</si>
  <si>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</si>
  <si>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</si>
  <si>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</si>
  <si>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</si>
  <si>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</si>
  <si>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</si>
  <si>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</si>
  <si>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</si>
  <si>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</si>
  <si>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</si>
  <si>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</si>
  <si>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</si>
  <si>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</si>
  <si>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</si>
  <si>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</si>
  <si>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</si>
  <si>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</si>
  <si>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</si>
  <si>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</si>
  <si>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</si>
  <si>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</si>
  <si>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</si>
  <si>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</si>
  <si>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</si>
  <si>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</si>
  <si>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</si>
  <si>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</si>
  <si>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</si>
  <si>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</si>
  <si>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</si>
  <si>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</si>
  <si>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</si>
  <si>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</si>
  <si>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</si>
  <si>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</si>
  <si>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</si>
  <si>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</si>
  <si>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</si>
  <si>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</si>
  <si>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</si>
  <si>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</si>
  <si>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</si>
  <si>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</si>
  <si>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</si>
  <si>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</si>
  <si>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</si>
  <si>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</si>
  <si>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</si>
  <si>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</si>
  <si>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</si>
  <si>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</si>
  <si>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</si>
  <si>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</si>
  <si>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</si>
  <si>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</si>
  <si>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</si>
  <si>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</si>
  <si>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</si>
  <si>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</si>
  <si>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</si>
  <si>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</si>
  <si>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</si>
  <si>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</si>
  <si>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</si>
  <si>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</si>
  <si>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</si>
  <si>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</si>
  <si>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</si>
  <si>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</si>
  <si>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</si>
  <si>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</si>
  <si>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</si>
  <si>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</si>
  <si>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</si>
  <si>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</si>
  <si>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</si>
  <si>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</si>
  <si>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</si>
  <si>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</si>
  <si>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</si>
  <si>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</si>
  <si>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</si>
  <si>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</si>
  <si>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</si>
  <si>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</si>
  <si>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</si>
  <si>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</si>
  <si>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</si>
  <si>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</si>
  <si>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</si>
  <si>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</si>
  <si>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</si>
  <si>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</si>
  <si>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</si>
  <si>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</si>
  <si>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</si>
  <si>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</si>
  <si>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</si>
  <si>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</si>
  <si>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</si>
  <si>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</si>
  <si>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</si>
  <si>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</si>
  <si>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</si>
  <si>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</si>
  <si>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</si>
  <si>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</si>
  <si>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</si>
  <si>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</si>
  <si>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</si>
  <si>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</si>
  <si>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</si>
  <si>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</si>
  <si>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</si>
  <si>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</si>
  <si>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</si>
  <si>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</si>
  <si>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</si>
  <si>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</si>
  <si>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</si>
  <si>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</si>
  <si>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</si>
  <si>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</si>
  <si>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</si>
  <si>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</si>
  <si>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</si>
  <si>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</si>
  <si>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</si>
  <si>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</si>
  <si>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</si>
  <si>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</si>
  <si>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</si>
  <si>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</si>
  <si>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</si>
  <si>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</si>
  <si>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</si>
  <si>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</si>
  <si>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</si>
  <si>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</si>
  <si>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</si>
  <si>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</si>
  <si>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</si>
  <si>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</si>
  <si>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</si>
  <si>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</si>
  <si>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</si>
  <si>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</si>
  <si>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</si>
  <si>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</si>
  <si>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</si>
  <si>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</si>
  <si>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</si>
  <si>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</si>
  <si>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</si>
  <si>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</si>
  <si>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</si>
  <si>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</si>
  <si>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</si>
  <si>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</si>
  <si>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</si>
  <si>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</si>
  <si>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</si>
  <si>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</si>
  <si>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</si>
  <si>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</si>
  <si>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</si>
  <si>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</si>
  <si>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</si>
  <si>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</si>
  <si>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</si>
  <si>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</si>
  <si>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</si>
  <si>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</si>
  <si>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</si>
  <si>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</si>
  <si>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</si>
  <si>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</si>
  <si>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</si>
  <si>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</si>
  <si>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</si>
  <si>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</si>
  <si>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</si>
  <si>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</si>
  <si>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</si>
  <si>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</si>
  <si>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</si>
  <si>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</si>
  <si>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</si>
  <si>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</si>
  <si>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</si>
  <si>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</si>
  <si>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</si>
  <si>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</si>
  <si>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</si>
  <si>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</si>
  <si>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</si>
  <si>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</si>
  <si>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</si>
  <si>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</si>
  <si>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</si>
  <si>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</si>
  <si>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</si>
  <si>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</si>
  <si>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</si>
  <si>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</si>
  <si>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</si>
  <si>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</si>
  <si>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</si>
  <si>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</si>
  <si>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</si>
  <si>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</si>
  <si>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</si>
  <si>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</si>
  <si>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</si>
  <si>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</si>
  <si>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</si>
  <si>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</si>
  <si>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</si>
  <si>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</si>
  <si>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</si>
  <si>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</si>
  <si>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</si>
  <si>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</si>
  <si>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</si>
  <si>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</si>
  <si>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</si>
  <si>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</si>
  <si>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</si>
  <si>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</si>
  <si>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</si>
  <si>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</si>
  <si>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</si>
  <si>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</si>
  <si>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</si>
  <si>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</si>
  <si>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</si>
  <si>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</si>
  <si>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</si>
  <si>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</si>
  <si>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</si>
  <si>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</si>
  <si>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</si>
  <si>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</si>
  <si>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</si>
  <si>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</si>
  <si>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</si>
  <si>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</si>
  <si>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</si>
  <si>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</si>
  <si>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</si>
  <si>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</si>
  <si>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</si>
  <si>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</si>
  <si>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</si>
  <si>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</si>
  <si>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</si>
  <si>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</si>
  <si>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</si>
  <si>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</si>
  <si>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</si>
  <si>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</si>
  <si>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</si>
  <si>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</si>
  <si>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</si>
  <si>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</si>
  <si>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</si>
  <si>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</si>
  <si>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</si>
  <si>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</si>
  <si>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</si>
  <si>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</si>
  <si>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</si>
  <si>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</si>
  <si>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</si>
  <si>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</si>
  <si>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</si>
  <si>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</si>
  <si>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</si>
  <si>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</si>
  <si>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</si>
  <si>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</si>
  <si>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</si>
  <si>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</si>
  <si>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</si>
  <si>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</si>
  <si>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</si>
  <si>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</si>
  <si>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</si>
  <si>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</si>
  <si>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</si>
  <si>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</si>
  <si>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</si>
  <si>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</si>
  <si>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</si>
  <si>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</si>
  <si>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</si>
  <si>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</si>
  <si>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</si>
  <si>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</si>
  <si>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</si>
  <si>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</si>
  <si>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</si>
  <si>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</si>
  <si>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</si>
  <si>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</si>
  <si>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</si>
  <si>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</si>
  <si>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</si>
  <si>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</si>
  <si>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</si>
  <si>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</si>
  <si>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</si>
  <si>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</si>
  <si>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</si>
  <si>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</si>
  <si>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</si>
  <si>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</si>
  <si>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</si>
  <si>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</si>
  <si>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</si>
  <si>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</si>
  <si>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</si>
  <si>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</si>
  <si>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</si>
  <si>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</si>
  <si>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</si>
  <si>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</si>
  <si>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</si>
  <si>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</si>
  <si>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</si>
  <si>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</si>
  <si>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</si>
  <si>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</si>
  <si>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</si>
  <si>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</si>
  <si>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</si>
  <si>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</si>
  <si>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</si>
  <si>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</si>
  <si>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</si>
  <si>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</si>
  <si>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</si>
  <si>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</si>
  <si>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</si>
  <si>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</si>
  <si>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</si>
  <si>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</si>
  <si>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</si>
  <si>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</si>
  <si>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</si>
  <si>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</si>
  <si>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</si>
  <si>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</si>
  <si>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</si>
  <si>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</si>
  <si>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</si>
  <si>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</si>
  <si>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</si>
  <si>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</si>
  <si>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</si>
  <si>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</si>
  <si>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</si>
  <si>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</si>
  <si>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</si>
  <si>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</si>
  <si>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</si>
  <si>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</si>
  <si>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</si>
  <si>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</si>
  <si>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</si>
  <si>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</si>
  <si>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</si>
  <si>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</si>
  <si>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</si>
  <si>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</si>
  <si>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</si>
  <si>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</si>
  <si>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</si>
  <si>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</si>
  <si>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</si>
  <si>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</si>
  <si>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</si>
  <si>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</si>
  <si>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</si>
  <si>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</si>
  <si>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</si>
  <si>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</si>
  <si>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</si>
  <si>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</si>
  <si>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</si>
  <si>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</si>
  <si>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</si>
  <si>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</si>
  <si>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</si>
  <si>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</si>
  <si>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</si>
  <si>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</si>
  <si>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</si>
  <si>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</si>
  <si>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</si>
  <si>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</si>
  <si>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</si>
  <si>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</si>
  <si>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</si>
  <si>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</si>
  <si>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</si>
  <si>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</si>
  <si>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</si>
  <si>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</si>
  <si>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</si>
  <si>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</si>
  <si>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</si>
  <si>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</si>
  <si>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</si>
  <si>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</si>
  <si>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</si>
  <si>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</si>
  <si>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</si>
  <si>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</si>
  <si>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</si>
  <si>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</si>
  <si>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</si>
  <si>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</si>
  <si>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</si>
  <si>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</si>
  <si>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</si>
  <si>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</si>
  <si>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</si>
  <si>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</si>
  <si>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</si>
  <si>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</si>
  <si>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</si>
  <si>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</si>
  <si>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</si>
  <si>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</si>
  <si>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</si>
  <si>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</si>
  <si>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</si>
  <si>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</si>
  <si>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</si>
  <si>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</si>
  <si>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</si>
  <si>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</si>
  <si>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</si>
  <si>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</si>
  <si>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</si>
  <si>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</si>
  <si>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</si>
  <si>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</si>
  <si>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</si>
  <si>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</si>
  <si>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</si>
  <si>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</si>
  <si>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</si>
  <si>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</si>
  <si>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</si>
  <si>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</si>
  <si>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</si>
  <si>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</si>
  <si>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</si>
  <si>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</si>
  <si>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</si>
  <si>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</si>
  <si>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</si>
  <si>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</si>
  <si>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</si>
  <si>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</si>
  <si>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</si>
  <si>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</si>
  <si>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</si>
  <si>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</si>
  <si>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</si>
  <si>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</si>
  <si>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</si>
  <si>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</si>
  <si>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</si>
  <si>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</si>
  <si>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</si>
  <si>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</si>
  <si>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</si>
  <si>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</si>
  <si>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</si>
  <si>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</si>
  <si>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</si>
  <si>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</si>
  <si>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</si>
  <si>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</si>
  <si>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</si>
  <si>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</si>
  <si>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</si>
  <si>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</si>
  <si>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</si>
  <si>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</si>
  <si>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</si>
  <si>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</si>
  <si>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</si>
  <si>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</si>
  <si>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</si>
  <si>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</si>
  <si>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</si>
  <si>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</si>
  <si>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</si>
  <si>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</si>
  <si>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</si>
  <si>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</si>
  <si>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</si>
  <si>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</si>
  <si>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</si>
  <si>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</si>
  <si>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</si>
  <si>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</si>
  <si>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</si>
  <si>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</si>
  <si>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</si>
  <si>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</si>
  <si>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</si>
  <si>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</si>
  <si>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</si>
  <si>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</si>
  <si>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</si>
  <si>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</si>
  <si>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</si>
  <si>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</si>
  <si>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</si>
  <si>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</si>
  <si>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</si>
  <si>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</si>
  <si>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</si>
  <si>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</si>
  <si>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</si>
  <si>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</si>
  <si>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</si>
  <si>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</si>
  <si>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</si>
  <si>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</si>
  <si>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</si>
  <si>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</si>
  <si>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</si>
  <si>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</si>
  <si>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</si>
  <si>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</si>
  <si>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</si>
  <si>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</si>
  <si>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</si>
  <si>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</si>
  <si>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</si>
  <si>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</si>
  <si>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</si>
  <si>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</si>
  <si>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</si>
  <si>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</si>
  <si>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</si>
  <si>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</si>
  <si>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</si>
  <si>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</si>
  <si>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</si>
  <si>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</si>
  <si>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</si>
  <si>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</si>
  <si>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</si>
  <si>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</si>
  <si>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</si>
  <si>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</si>
  <si>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</si>
  <si>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</si>
  <si>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</si>
  <si>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</si>
  <si>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</si>
  <si>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</si>
  <si>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</si>
  <si>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</si>
  <si>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</si>
  <si>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</si>
  <si>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</si>
  <si>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</si>
  <si>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</si>
  <si>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</si>
  <si>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</si>
  <si>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</si>
  <si>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</si>
  <si>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</si>
  <si>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</si>
  <si>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</si>
  <si>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</si>
  <si>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</si>
  <si>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</si>
  <si>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</si>
  <si>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</si>
  <si>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</si>
  <si>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</si>
  <si>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</si>
  <si>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</si>
  <si>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</si>
  <si>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</si>
  <si>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</si>
  <si>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</si>
  <si>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</si>
  <si>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</si>
  <si>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</si>
  <si>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</si>
  <si>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</si>
  <si>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</si>
  <si>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</si>
  <si>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</si>
  <si>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</si>
  <si>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</si>
  <si>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</si>
  <si>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</si>
  <si>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</si>
  <si>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</si>
  <si>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</si>
  <si>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</si>
  <si>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</si>
  <si>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</si>
  <si>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</si>
  <si>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</si>
  <si>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</si>
  <si>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</si>
  <si>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</si>
  <si>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</si>
  <si>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</si>
  <si>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</si>
  <si>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</si>
  <si>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</si>
  <si>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</si>
  <si>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</si>
  <si>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</si>
  <si>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</si>
  <si>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</si>
  <si>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</si>
  <si>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</si>
  <si>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</si>
  <si>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</si>
  <si>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</si>
  <si>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</si>
  <si>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</si>
  <si>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</si>
  <si>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</si>
  <si>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</si>
  <si>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</si>
  <si>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</si>
  <si>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</si>
  <si>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</si>
  <si>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</si>
  <si>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</si>
  <si>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</si>
  <si>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</si>
  <si>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</si>
  <si>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</si>
  <si>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</si>
  <si>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</si>
  <si>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</si>
  <si>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</si>
  <si>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</si>
  <si>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</si>
  <si>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</si>
  <si>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</si>
  <si>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</si>
  <si>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</si>
  <si>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</si>
  <si>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</si>
  <si>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</si>
  <si>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</si>
  <si>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</si>
  <si>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</si>
  <si>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</si>
  <si>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</si>
  <si>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</si>
  <si>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</si>
  <si>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</si>
  <si>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</si>
  <si>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</si>
  <si>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</si>
  <si>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</si>
  <si>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</si>
  <si>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</si>
  <si>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</si>
  <si>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</si>
  <si>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</si>
  <si>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</si>
  <si>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</si>
  <si>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</si>
  <si>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</si>
  <si>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</si>
  <si>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</si>
  <si>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</si>
  <si>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</si>
  <si>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</si>
  <si>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</si>
  <si>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</si>
  <si>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</si>
  <si>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</si>
  <si>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</si>
  <si>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</si>
  <si>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</si>
  <si>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</si>
  <si>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</si>
  <si>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</si>
  <si>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</si>
  <si>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</si>
  <si>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</si>
  <si>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</si>
  <si>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</si>
  <si>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</si>
  <si>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</si>
  <si>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</si>
  <si>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</si>
  <si>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</si>
  <si>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</si>
  <si>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</si>
  <si>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</si>
  <si>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</si>
  <si>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</si>
  <si>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</si>
  <si>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</si>
  <si>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</si>
  <si>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</si>
  <si>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</si>
  <si>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</si>
  <si>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</si>
  <si>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</si>
  <si>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</si>
  <si>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</si>
  <si>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</si>
  <si>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</si>
  <si>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</si>
  <si>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</si>
  <si>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</si>
  <si>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</si>
  <si>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</si>
  <si>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</si>
  <si>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</si>
  <si>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</si>
  <si>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</si>
  <si>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</si>
  <si>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</si>
  <si>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</si>
  <si>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</si>
  <si>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</si>
  <si>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</si>
  <si>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</si>
  <si>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</si>
  <si>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</si>
  <si>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</si>
  <si>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</si>
  <si>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</si>
  <si>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</si>
  <si>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</si>
  <si>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</si>
  <si>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</si>
  <si>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</si>
  <si>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</si>
  <si>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</si>
  <si>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</si>
  <si>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</si>
  <si>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</si>
  <si>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</si>
  <si>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</si>
  <si>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</si>
  <si>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</si>
  <si>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</si>
  <si>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</si>
  <si>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</si>
  <si>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</si>
  <si>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</si>
  <si>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</si>
  <si>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</si>
  <si>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</si>
  <si>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</si>
  <si>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</si>
  <si>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</si>
  <si>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</si>
  <si>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</si>
  <si>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</si>
  <si>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</si>
  <si>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</si>
  <si>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</si>
  <si>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</si>
  <si>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</si>
  <si>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</si>
  <si>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</si>
  <si>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</si>
  <si>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</si>
  <si>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</si>
  <si>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</si>
  <si>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</si>
  <si>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</si>
  <si>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</si>
  <si>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</si>
  <si>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</si>
  <si>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</si>
  <si>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</si>
  <si>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</si>
  <si>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</si>
  <si>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</si>
  <si>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</si>
  <si>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</si>
  <si>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</si>
  <si>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</si>
  <si>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</si>
  <si>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</si>
  <si>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</si>
  <si>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</si>
  <si>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</si>
  <si>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</si>
  <si>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</si>
  <si>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</si>
  <si>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</si>
  <si>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</si>
  <si>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</si>
  <si>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</si>
  <si>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</si>
  <si>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</si>
  <si>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</si>
  <si>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</si>
  <si>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</si>
  <si>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</si>
  <si>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</si>
  <si>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</si>
  <si>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</si>
  <si>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</si>
  <si>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</si>
  <si>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</si>
  <si>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</si>
  <si>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</si>
  <si>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</si>
  <si>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</si>
  <si>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</si>
  <si>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</si>
  <si>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</si>
  <si>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</si>
  <si>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</si>
  <si>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</si>
  <si>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</si>
  <si>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</si>
  <si>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</si>
  <si>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</si>
  <si>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</si>
  <si>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</si>
  <si>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</si>
  <si>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</si>
  <si>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</si>
  <si>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</si>
  <si>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</si>
  <si>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</si>
  <si>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</si>
  <si>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</si>
  <si>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</si>
  <si>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</si>
  <si>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</si>
  <si>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</si>
  <si>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</si>
  <si>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</si>
  <si>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</si>
  <si>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</si>
  <si>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</si>
  <si>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</si>
  <si>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</si>
  <si>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</si>
  <si>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</si>
  <si>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</si>
  <si>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</si>
  <si>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</si>
  <si>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</si>
  <si>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</si>
  <si>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</si>
  <si>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</si>
  <si>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</si>
  <si>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</si>
  <si>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</si>
  <si>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</si>
  <si>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</si>
  <si>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</si>
  <si>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</si>
  <si>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</si>
  <si>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</si>
  <si>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</si>
  <si>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</si>
  <si>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</si>
  <si>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</si>
  <si>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</si>
  <si>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</si>
  <si>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</si>
  <si>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</si>
  <si>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</si>
  <si>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</si>
  <si>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</si>
  <si>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</si>
  <si>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</si>
  <si>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</si>
  <si>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</si>
  <si>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</si>
  <si>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</si>
  <si>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</si>
  <si>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</si>
  <si>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</si>
  <si>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</si>
  <si>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</si>
  <si>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</si>
  <si>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</si>
  <si>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</si>
  <si>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</si>
  <si>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</si>
  <si>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</si>
  <si>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</si>
  <si>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</si>
  <si>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</si>
  <si>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</si>
  <si>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</si>
  <si>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</si>
  <si>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</si>
  <si>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</si>
  <si>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</si>
  <si>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</si>
  <si>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</si>
  <si>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</si>
  <si>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</si>
  <si>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</si>
  <si>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</si>
  <si>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</si>
  <si>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</si>
  <si>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</si>
  <si>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</si>
  <si>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</si>
  <si>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</si>
  <si>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</si>
  <si>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</si>
  <si>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</si>
  <si>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</si>
  <si>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</si>
  <si>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</si>
  <si>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</si>
  <si>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</si>
  <si>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</si>
  <si>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</si>
  <si>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</si>
  <si>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</si>
  <si>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</si>
  <si>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</si>
  <si>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</si>
  <si>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</si>
  <si>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</si>
  <si>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</si>
  <si>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</si>
  <si>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</si>
  <si>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</si>
  <si>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</si>
  <si>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</si>
  <si>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</si>
  <si>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</si>
  <si>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</si>
  <si>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</si>
  <si>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</si>
  <si>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</si>
  <si>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</si>
  <si>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</si>
  <si>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</si>
  <si>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</si>
  <si>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</si>
  <si>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</si>
  <si>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</si>
  <si>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</si>
  <si>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</si>
  <si>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</si>
  <si>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</si>
  <si>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</si>
  <si>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</si>
  <si>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</si>
  <si>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</si>
  <si>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</si>
  <si>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</si>
  <si>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</si>
  <si>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</si>
  <si>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</si>
  <si>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</si>
  <si>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</si>
  <si>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</si>
  <si>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</si>
  <si>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</si>
  <si>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</si>
  <si>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</si>
  <si>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</si>
  <si>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</si>
  <si>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</si>
  <si>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</si>
  <si>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</si>
  <si>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</si>
  <si>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</si>
  <si>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</si>
  <si>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</si>
  <si>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</si>
  <si>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</si>
  <si>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</si>
  <si>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</si>
  <si>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</si>
  <si>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</si>
  <si>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</si>
  <si>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</si>
  <si>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</si>
  <si>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</si>
  <si>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</si>
  <si>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</si>
  <si>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</si>
  <si>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</si>
  <si>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</si>
  <si>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</si>
  <si>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</si>
  <si>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</si>
  <si>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</si>
  <si>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</si>
  <si>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</si>
  <si>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</si>
  <si>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</si>
  <si>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</si>
  <si>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</si>
  <si>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</si>
  <si>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</si>
  <si>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</si>
  <si>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</si>
  <si>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</si>
  <si>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</si>
  <si>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</si>
  <si>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</si>
  <si>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</si>
  <si>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</si>
  <si>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</si>
  <si>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</si>
  <si>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</si>
  <si>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</si>
  <si>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</si>
  <si>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</si>
  <si>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</si>
  <si>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</si>
  <si>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</si>
  <si>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</si>
  <si>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</si>
  <si>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</si>
  <si>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</si>
  <si>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</si>
  <si>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</si>
  <si>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</si>
  <si>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</si>
  <si>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</si>
  <si>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</si>
  <si>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</si>
  <si>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</si>
  <si>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</si>
  <si>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</si>
  <si>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</si>
  <si>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</si>
  <si>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</si>
  <si>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</si>
  <si>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</si>
  <si>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</si>
  <si>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</si>
  <si>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</si>
  <si>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</si>
  <si>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</si>
  <si>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</si>
  <si>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</si>
  <si>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</si>
  <si>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</si>
  <si>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</si>
  <si>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</si>
  <si>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</si>
  <si>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</si>
  <si>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</si>
  <si>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</si>
  <si>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</si>
  <si>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</si>
  <si>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</si>
  <si>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</si>
  <si>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</si>
  <si>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</si>
  <si>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</si>
  <si>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</si>
  <si>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</si>
  <si>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</si>
  <si>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</si>
  <si>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</si>
  <si>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</si>
  <si>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</si>
  <si>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</si>
  <si>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</si>
  <si>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</si>
  <si>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</si>
  <si>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</si>
  <si>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</si>
  <si>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</si>
  <si>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</si>
  <si>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</si>
  <si>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</si>
  <si>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</si>
  <si>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</si>
  <si>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</si>
  <si>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</si>
  <si>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</si>
  <si>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</si>
  <si>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</si>
  <si>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</si>
  <si>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</si>
  <si>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</si>
  <si>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</si>
  <si>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</si>
  <si>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</si>
  <si>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</si>
  <si>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</si>
  <si>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</si>
  <si>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</si>
  <si>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</si>
  <si>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</si>
  <si>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</si>
  <si>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</si>
  <si>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</si>
  <si>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</si>
  <si>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</si>
  <si>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</si>
  <si>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</si>
  <si>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</si>
  <si>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</si>
  <si>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</si>
  <si>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</si>
  <si>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</si>
  <si>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</si>
  <si>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</si>
  <si>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</si>
  <si>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</si>
  <si>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</si>
  <si>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</si>
  <si>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</si>
  <si>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</si>
  <si>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</si>
  <si>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</si>
  <si>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</si>
  <si>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</si>
  <si>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</si>
  <si>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</si>
  <si>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</si>
  <si>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</si>
  <si>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</si>
  <si>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</si>
  <si>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</si>
  <si>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</si>
  <si>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</si>
  <si>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</si>
  <si>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</si>
  <si>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</si>
  <si>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</si>
  <si>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</si>
  <si>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</si>
  <si>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</si>
  <si>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</si>
  <si>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</si>
  <si>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</si>
  <si>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</si>
  <si>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</si>
  <si>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</si>
  <si>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</si>
  <si>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</si>
  <si>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</si>
  <si>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</si>
  <si>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</si>
  <si>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</si>
  <si>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</si>
  <si>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</si>
  <si>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</si>
  <si>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</si>
  <si>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</si>
  <si>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</si>
  <si>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</si>
  <si>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</si>
  <si>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</si>
  <si>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</si>
  <si>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</si>
  <si>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</si>
  <si>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</si>
  <si>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</si>
  <si>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</si>
  <si>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</si>
  <si>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</si>
  <si>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</si>
  <si>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</si>
  <si>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</si>
  <si>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</si>
  <si>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</si>
  <si>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</si>
  <si>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</si>
  <si>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</si>
  <si>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</si>
  <si>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</si>
  <si>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</si>
  <si>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</si>
  <si>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</si>
  <si>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</si>
  <si>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</si>
  <si>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</si>
  <si>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</si>
  <si>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</si>
  <si>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</si>
  <si>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</si>
  <si>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</si>
  <si>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</si>
  <si>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</si>
  <si>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</si>
  <si>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</si>
  <si>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</si>
  <si>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</si>
  <si>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</si>
  <si>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</si>
  <si>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</si>
  <si>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</si>
  <si>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</si>
  <si>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</si>
  <si>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</si>
  <si>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</si>
  <si>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</si>
  <si>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</si>
  <si>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</si>
  <si>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</si>
  <si>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</si>
  <si>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</si>
  <si>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</si>
  <si>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</si>
  <si>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</si>
  <si>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</si>
  <si>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</si>
  <si>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</si>
  <si>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</si>
  <si>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</si>
  <si>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</si>
  <si>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</si>
  <si>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</si>
  <si>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</si>
  <si>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</si>
  <si>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</si>
  <si>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</si>
  <si>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</si>
  <si>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</si>
  <si>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</si>
  <si>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</si>
  <si>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</si>
  <si>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</si>
  <si>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</si>
  <si>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</si>
  <si>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</si>
  <si>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</si>
  <si>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</si>
  <si>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</si>
  <si>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</si>
  <si>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</si>
  <si>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</si>
  <si>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</si>
  <si>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</si>
  <si>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</si>
  <si>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</si>
  <si>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</si>
  <si>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</si>
  <si>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</si>
  <si>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</si>
  <si>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</si>
  <si>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</si>
  <si>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</si>
  <si>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</si>
  <si>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</si>
  <si>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</si>
  <si>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</si>
  <si>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</si>
  <si>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</si>
  <si>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</si>
  <si>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</si>
  <si>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</si>
  <si>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</si>
  <si>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</si>
  <si>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</si>
  <si>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</si>
  <si>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</si>
  <si>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</si>
  <si>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</si>
  <si>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</si>
  <si>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</si>
  <si>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</si>
  <si>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</si>
  <si>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</si>
  <si>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</si>
  <si>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</si>
  <si>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</si>
  <si>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</si>
  <si>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</si>
  <si>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</si>
  <si>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</si>
  <si>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</si>
  <si>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</si>
  <si>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</si>
  <si>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</si>
  <si>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</si>
  <si>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</si>
  <si>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</si>
  <si>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</si>
  <si>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</si>
  <si>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</si>
  <si>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</si>
  <si>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</si>
  <si>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</si>
  <si>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</si>
  <si>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</si>
  <si>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</si>
  <si>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</si>
  <si>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</si>
  <si>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</si>
  <si>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</si>
  <si>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</si>
  <si>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</si>
  <si>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</si>
  <si>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</si>
  <si>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</si>
  <si>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</si>
  <si>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</si>
  <si>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</si>
  <si>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</si>
  <si>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</si>
  <si>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</si>
  <si>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</si>
  <si>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</si>
  <si>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</si>
  <si>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</si>
  <si>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</si>
  <si>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</si>
  <si>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</si>
  <si>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</si>
  <si>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</si>
  <si>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</si>
  <si>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</si>
  <si>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</si>
  <si>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</si>
  <si>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</si>
  <si>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</si>
  <si>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</si>
  <si>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</si>
  <si>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</si>
  <si>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</si>
  <si>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</si>
  <si>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</si>
  <si>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</si>
  <si>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</si>
  <si>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</si>
  <si>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</si>
  <si>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</si>
  <si>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</si>
  <si>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</si>
  <si>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</si>
  <si>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</si>
  <si>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</si>
  <si>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</si>
  <si>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</si>
  <si>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</si>
  <si>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</si>
  <si>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</si>
  <si>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</si>
  <si>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</si>
  <si>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</si>
  <si>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</si>
  <si>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</si>
  <si>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</si>
  <si>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</si>
  <si>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</si>
  <si>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</si>
  <si>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</si>
  <si>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</si>
  <si>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</si>
  <si>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</si>
  <si>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</si>
  <si>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</si>
  <si>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</si>
  <si>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</si>
  <si>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</si>
  <si>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</si>
  <si>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</si>
  <si>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</si>
  <si>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</si>
  <si>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</si>
  <si>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</si>
  <si>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</si>
  <si>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</si>
  <si>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</si>
  <si>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</si>
  <si>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</si>
  <si>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</si>
  <si>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</si>
  <si>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</si>
  <si>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</si>
  <si>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</si>
  <si>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</si>
  <si>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</si>
  <si>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</si>
  <si>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</si>
  <si>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</si>
  <si>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</si>
  <si>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</si>
  <si>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</si>
  <si>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</si>
  <si>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</si>
  <si>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</si>
  <si>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</si>
  <si>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</si>
  <si>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</si>
  <si>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</si>
  <si>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</si>
  <si>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</si>
  <si>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</si>
  <si>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</si>
  <si>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</si>
  <si>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</si>
  <si>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</si>
  <si>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</si>
  <si>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</si>
  <si>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</si>
  <si>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</si>
  <si>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</si>
  <si>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</si>
  <si>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</si>
  <si>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</si>
  <si>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</si>
  <si>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</si>
  <si>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</si>
  <si>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</si>
  <si>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</si>
  <si>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</si>
  <si>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</si>
  <si>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</si>
  <si>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</si>
  <si>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</si>
  <si>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</si>
  <si>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</si>
  <si>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</si>
  <si>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</si>
  <si>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</si>
  <si>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</si>
  <si>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</si>
  <si>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</si>
  <si>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</si>
  <si>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</si>
  <si>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</si>
  <si>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</si>
  <si>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</si>
  <si>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</si>
  <si>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</si>
  <si>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</si>
  <si>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</si>
  <si>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</si>
  <si>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</si>
  <si>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</si>
  <si>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</si>
  <si>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</si>
  <si>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</si>
  <si>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</si>
  <si>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</si>
  <si>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</si>
  <si>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</si>
  <si>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</si>
  <si>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</si>
  <si>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</si>
  <si>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</si>
  <si>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</si>
  <si>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</si>
  <si>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</si>
  <si>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</si>
  <si>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</si>
  <si>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</si>
  <si>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</si>
  <si>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</si>
  <si>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</si>
  <si>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</si>
  <si>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</si>
  <si>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</si>
  <si>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</si>
  <si>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</si>
  <si>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</si>
  <si>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</si>
  <si>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</si>
  <si>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</si>
  <si>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</si>
  <si>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</si>
  <si>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</si>
  <si>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</si>
  <si>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</si>
  <si>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</si>
  <si>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</si>
  <si>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</si>
  <si>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</si>
  <si>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</si>
  <si>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</si>
  <si>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</si>
  <si>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</si>
  <si>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</si>
  <si>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</si>
  <si>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</si>
  <si>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</si>
  <si>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</si>
  <si>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</si>
  <si>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</si>
  <si>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</si>
  <si>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</si>
  <si>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</si>
  <si>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</si>
  <si>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</si>
  <si>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</si>
  <si>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</si>
  <si>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</si>
  <si>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</si>
  <si>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</si>
  <si>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</si>
  <si>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</si>
  <si>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</si>
  <si>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</si>
  <si>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</si>
  <si>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</si>
  <si>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</si>
  <si>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</si>
  <si>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</si>
  <si>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</si>
  <si>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</si>
  <si>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</si>
  <si>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</si>
  <si>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</si>
  <si>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</si>
  <si>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</si>
  <si>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</si>
  <si>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</si>
  <si>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</si>
  <si>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</si>
  <si>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</si>
  <si>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</si>
  <si>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</si>
  <si>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</si>
  <si>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</si>
  <si>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</si>
  <si>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</si>
  <si>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</si>
  <si>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</si>
  <si>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</si>
  <si>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</si>
  <si>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</si>
  <si>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</si>
  <si>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</si>
  <si>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</si>
  <si>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</si>
  <si>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</si>
  <si>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</si>
  <si>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</si>
  <si>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</si>
  <si>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</si>
  <si>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</si>
  <si>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</si>
  <si>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</si>
  <si>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</si>
  <si>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</si>
  <si>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</si>
  <si>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</si>
  <si>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</si>
  <si>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</si>
  <si>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</si>
  <si>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</si>
  <si>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</si>
  <si>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</si>
  <si>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</si>
  <si>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</si>
  <si>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</si>
  <si>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</si>
  <si>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</si>
  <si>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</si>
  <si>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</si>
  <si>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</si>
  <si>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</si>
  <si>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</si>
  <si>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</si>
  <si>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</si>
  <si>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</si>
  <si>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</si>
  <si>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</si>
  <si>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</si>
  <si>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</si>
  <si>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</si>
  <si>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</si>
  <si>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</si>
  <si>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</si>
  <si>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</si>
  <si>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</si>
  <si>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</si>
  <si>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</si>
  <si>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</si>
  <si>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</si>
  <si>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</si>
  <si>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</si>
  <si>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</si>
  <si>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</si>
  <si>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</si>
  <si>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</si>
  <si>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</si>
  <si>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</si>
  <si>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</si>
  <si>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</si>
  <si>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</si>
  <si>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</si>
  <si>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</si>
  <si>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</si>
  <si>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</si>
  <si>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</si>
  <si>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</si>
  <si>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</si>
  <si>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</si>
  <si>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</si>
  <si>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</si>
  <si>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</si>
  <si>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</si>
  <si>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</si>
  <si>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</si>
  <si>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</si>
  <si>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</si>
  <si>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</si>
  <si>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</si>
  <si>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</si>
  <si>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</si>
  <si>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</si>
  <si>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</si>
  <si>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</si>
  <si>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</si>
  <si>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</si>
  <si>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</si>
  <si>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</si>
  <si>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</si>
  <si>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</si>
  <si>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</si>
  <si>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</si>
  <si>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</si>
  <si>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</si>
  <si>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</si>
  <si>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</si>
  <si>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</si>
  <si>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</si>
  <si>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</si>
  <si>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</si>
  <si>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</si>
  <si>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</si>
  <si>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</si>
  <si>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</si>
  <si>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</si>
  <si>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</si>
  <si>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</si>
  <si>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</si>
  <si>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</si>
  <si>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</si>
  <si>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</si>
  <si>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</si>
  <si>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</si>
  <si>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</si>
  <si>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</si>
  <si>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</si>
  <si>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</si>
  <si>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</si>
  <si>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</si>
  <si>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</si>
  <si>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</si>
  <si>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</si>
  <si>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</si>
  <si>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</si>
  <si>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</si>
  <si>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</si>
  <si>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</si>
  <si>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</si>
  <si>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</si>
  <si>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</si>
  <si>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</si>
  <si>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</si>
  <si>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</si>
  <si>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</si>
  <si>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</si>
  <si>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</si>
  <si>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</si>
  <si>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</si>
  <si>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</si>
  <si>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</si>
  <si>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</si>
  <si>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</si>
  <si>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</si>
  <si>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</si>
  <si>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</si>
  <si>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</si>
  <si>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</si>
  <si>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</si>
  <si>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</si>
  <si>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</si>
  <si>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</si>
  <si>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</si>
  <si>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</si>
  <si>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</si>
  <si>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</si>
  <si>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</si>
  <si>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</si>
  <si>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</si>
  <si>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</si>
  <si>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</si>
  <si>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</si>
  <si>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</si>
  <si>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</si>
  <si>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</si>
  <si>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</si>
  <si>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</si>
  <si>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</si>
  <si>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</si>
  <si>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</si>
  <si>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</si>
  <si>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</si>
  <si>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</si>
  <si>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</si>
  <si>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</si>
  <si>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</si>
  <si>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</si>
  <si>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</si>
  <si>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</si>
  <si>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</si>
  <si>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</si>
  <si>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</si>
  <si>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</si>
  <si>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</si>
  <si>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</si>
  <si>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</si>
  <si>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</si>
  <si>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</si>
  <si>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</si>
  <si>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</si>
  <si>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</si>
  <si>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</si>
  <si>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</si>
  <si>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</si>
  <si>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</si>
  <si>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</si>
  <si>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</si>
  <si>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</si>
  <si>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</si>
  <si>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</si>
  <si>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</si>
  <si>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</si>
  <si>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</si>
  <si>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</si>
  <si>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</si>
  <si>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</si>
  <si>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</si>
  <si>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</si>
  <si>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</si>
  <si>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</si>
  <si>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</si>
  <si>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</si>
  <si>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</si>
  <si>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</si>
  <si>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</si>
  <si>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</si>
  <si>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</si>
  <si>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</si>
  <si>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</si>
  <si>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</si>
  <si>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</si>
  <si>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</si>
  <si>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</si>
  <si>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</si>
  <si>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</si>
  <si>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</si>
  <si>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</si>
  <si>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</si>
  <si>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</si>
  <si>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</si>
  <si>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</si>
  <si>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</si>
  <si>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</si>
  <si>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</si>
  <si>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</si>
  <si>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</si>
  <si>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</si>
  <si>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</si>
  <si>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</si>
  <si>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</si>
  <si>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</si>
  <si>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</si>
  <si>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</si>
  <si>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</si>
  <si>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</si>
  <si>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</si>
  <si>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</si>
  <si>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</si>
  <si>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</si>
  <si>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</si>
  <si>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</si>
  <si>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</si>
  <si>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</si>
  <si>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</si>
  <si>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</si>
  <si>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</si>
  <si>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</si>
  <si>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</si>
  <si>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</si>
  <si>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</si>
  <si>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</si>
  <si>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</si>
  <si>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</si>
  <si>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</si>
  <si>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</si>
  <si>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</si>
  <si>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</si>
  <si>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</si>
  <si>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</si>
  <si>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</si>
  <si>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</si>
  <si>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</si>
  <si>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</si>
  <si>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</si>
  <si>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</si>
  <si>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</si>
  <si>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</si>
  <si>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</si>
  <si>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</si>
  <si>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</si>
  <si>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</si>
  <si>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</si>
  <si>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</si>
  <si>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</si>
  <si>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</si>
  <si>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</si>
  <si>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</si>
  <si>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</si>
  <si>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</si>
  <si>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</si>
  <si>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</si>
  <si>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</si>
  <si>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</si>
  <si>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</si>
  <si>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</si>
  <si>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</si>
  <si>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</si>
  <si>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</si>
  <si>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</si>
  <si>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</si>
  <si>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</si>
  <si>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</si>
  <si>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</si>
  <si>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</si>
  <si>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</si>
  <si>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</si>
  <si>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</si>
  <si>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</si>
  <si>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</si>
  <si>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</si>
  <si>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</si>
  <si>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</si>
  <si>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</si>
  <si>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</si>
  <si>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</si>
  <si>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</si>
  <si>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</si>
  <si>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</si>
  <si>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</si>
  <si>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</si>
  <si>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</si>
  <si>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</si>
  <si>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</si>
  <si>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</si>
  <si>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</si>
  <si>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</si>
  <si>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</si>
  <si>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</si>
  <si>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</si>
  <si>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</si>
  <si>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</si>
  <si>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</si>
  <si>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</si>
  <si>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</si>
  <si>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</si>
  <si>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</si>
  <si>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</si>
  <si>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</si>
  <si>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</si>
  <si>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</si>
  <si>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</si>
  <si>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</si>
  <si>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</si>
  <si>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</si>
  <si>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</si>
  <si>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</si>
  <si>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</si>
  <si>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</si>
  <si>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</si>
  <si>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</si>
  <si>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</si>
  <si>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</si>
  <si>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</si>
  <si>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</si>
  <si>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</si>
  <si>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</si>
  <si>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</si>
  <si>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</si>
  <si>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</si>
  <si>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</si>
  <si>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</si>
  <si>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</si>
  <si>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</si>
  <si>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</si>
  <si>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</si>
  <si>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</si>
  <si>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</si>
  <si>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</si>
  <si>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</si>
  <si>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</si>
  <si>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</si>
  <si>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</si>
  <si>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</si>
  <si>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</si>
  <si>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</si>
  <si>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</si>
  <si>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</si>
  <si>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</si>
  <si>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</si>
  <si>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</si>
  <si>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</si>
  <si>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</si>
  <si>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</si>
  <si>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</si>
  <si>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</si>
  <si>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</si>
  <si>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</si>
  <si>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</si>
  <si>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</si>
  <si>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</si>
  <si>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</si>
  <si>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</si>
  <si>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</si>
  <si>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</si>
  <si>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</si>
  <si>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</si>
  <si>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</si>
  <si>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</si>
  <si>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</si>
  <si>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</si>
  <si>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</si>
  <si>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</si>
  <si>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</si>
  <si>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</si>
  <si>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</si>
  <si>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</si>
  <si>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</si>
  <si>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</si>
  <si>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</si>
  <si>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</si>
  <si>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</si>
  <si>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</si>
  <si>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</si>
  <si>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</si>
  <si>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</si>
  <si>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</si>
  <si>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</si>
  <si>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</si>
  <si>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</si>
  <si>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</si>
  <si>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</si>
  <si>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</si>
  <si>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</si>
  <si>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</si>
  <si>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</si>
  <si>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</si>
  <si>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</si>
  <si>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</si>
  <si>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</si>
  <si>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</si>
  <si>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</si>
  <si>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</si>
  <si>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</si>
  <si>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</si>
  <si>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</si>
  <si>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</si>
  <si>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</si>
  <si>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</si>
  <si>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</si>
  <si>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</si>
  <si>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</si>
  <si>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</si>
  <si>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</si>
  <si>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</si>
  <si>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</si>
  <si>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</si>
  <si>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</si>
  <si>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</si>
  <si>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</si>
  <si>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</si>
  <si>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</si>
  <si>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</si>
  <si>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</si>
  <si>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</si>
  <si>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</si>
  <si>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</si>
  <si>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</si>
  <si>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</si>
  <si>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</si>
  <si>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</si>
  <si>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</si>
  <si>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</si>
  <si>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</si>
  <si>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</si>
  <si>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</si>
  <si>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</si>
  <si>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</si>
  <si>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</si>
  <si>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</si>
  <si>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</si>
  <si>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</si>
  <si>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</si>
  <si>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</si>
  <si>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</si>
  <si>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</si>
  <si>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</si>
  <si>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</si>
  <si>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</si>
  <si>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</si>
  <si>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</si>
  <si>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</si>
  <si>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</si>
  <si>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</si>
  <si>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</si>
  <si>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</si>
  <si>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</si>
  <si>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</si>
  <si>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</si>
  <si>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</si>
  <si>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</si>
  <si>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</si>
  <si>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</si>
  <si>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</si>
  <si>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</si>
  <si>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</si>
  <si>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</si>
  <si>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</si>
  <si>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</si>
  <si>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</si>
  <si>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</si>
  <si>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</si>
  <si>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</si>
  <si>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</si>
  <si>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</si>
  <si>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</si>
  <si>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</si>
  <si>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</si>
  <si>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</si>
  <si>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</si>
  <si>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</si>
  <si>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</si>
  <si>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</si>
  <si>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</si>
  <si>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</si>
  <si>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</si>
  <si>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</si>
  <si>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</si>
  <si>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</si>
  <si>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</si>
  <si>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</si>
  <si>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</si>
  <si>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</si>
  <si>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</si>
  <si>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</si>
  <si>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</si>
  <si>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</si>
  <si>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</si>
  <si>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</si>
  <si>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</si>
  <si>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</si>
  <si>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</si>
  <si>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</si>
  <si>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</si>
  <si>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</si>
  <si>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</si>
  <si>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</si>
  <si>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</si>
  <si>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</si>
  <si>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</si>
  <si>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</si>
  <si>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</si>
  <si>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</si>
  <si>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</si>
  <si>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</si>
  <si>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</si>
  <si>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</si>
  <si>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</si>
  <si>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</si>
  <si>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</si>
  <si>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</si>
  <si>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</si>
  <si>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</si>
  <si>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</si>
  <si>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</si>
  <si>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</si>
  <si>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</si>
  <si>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</si>
  <si>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</si>
  <si>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</si>
  <si>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</si>
  <si>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</si>
  <si>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</si>
  <si>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</si>
  <si>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</si>
  <si>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</si>
  <si>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</si>
  <si>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</si>
  <si>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</si>
  <si>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</si>
  <si>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</si>
  <si>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</si>
  <si>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</si>
  <si>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</si>
  <si>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</si>
  <si>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</si>
  <si>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</si>
  <si>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</si>
  <si>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</si>
  <si>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</si>
  <si>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</si>
  <si>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</si>
  <si>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</si>
  <si>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</si>
  <si>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</si>
  <si>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</si>
  <si>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</si>
  <si>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</si>
  <si>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</si>
  <si>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</si>
  <si>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</si>
  <si>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</si>
  <si>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</si>
  <si>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</si>
  <si>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</si>
  <si>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</si>
  <si>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</si>
  <si>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</si>
  <si>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</si>
  <si>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</si>
  <si>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</si>
  <si>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</si>
  <si>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</si>
  <si>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</si>
  <si>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</si>
  <si>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</si>
  <si>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</si>
  <si>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</si>
  <si>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</si>
  <si>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</si>
  <si>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</si>
  <si>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</si>
  <si>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</si>
  <si>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</si>
  <si>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</si>
  <si>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</si>
  <si>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</si>
  <si>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</si>
  <si>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</si>
  <si>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</si>
  <si>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</si>
  <si>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</si>
  <si>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</si>
  <si>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</si>
  <si>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</si>
  <si>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</si>
  <si>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</si>
  <si>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</si>
  <si>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</si>
  <si>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</si>
  <si>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</si>
  <si>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</si>
  <si>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</si>
  <si>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</si>
  <si>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</si>
  <si>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</si>
  <si>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</si>
  <si>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</si>
  <si>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</si>
  <si>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</si>
  <si>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</si>
  <si>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</si>
  <si>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</si>
  <si>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</si>
  <si>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</si>
  <si>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</si>
  <si>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</si>
  <si>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</si>
  <si>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</si>
  <si>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</si>
  <si>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</si>
  <si>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</si>
  <si>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</si>
  <si>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</si>
  <si>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</si>
  <si>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</si>
  <si>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</si>
  <si>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</si>
  <si>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</si>
  <si>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</si>
  <si>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</si>
  <si>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</si>
  <si>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</si>
  <si>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</si>
  <si>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</si>
  <si>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</si>
  <si>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</si>
  <si>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</si>
  <si>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</si>
  <si>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</si>
  <si>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</si>
  <si>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</si>
  <si>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</si>
  <si>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</si>
  <si>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</si>
  <si>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</si>
  <si>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</si>
  <si>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</si>
  <si>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</si>
  <si>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</si>
  <si>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</si>
  <si>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</si>
  <si>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</si>
  <si>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</si>
  <si>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</si>
  <si>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</si>
  <si>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</si>
  <si>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</si>
  <si>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</si>
  <si>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</si>
  <si>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</si>
  <si>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</si>
  <si>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</si>
  <si>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</si>
  <si>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</si>
  <si>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</si>
  <si>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</si>
  <si>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</si>
  <si>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</si>
  <si>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</si>
  <si>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</si>
  <si>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</si>
  <si>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</si>
  <si>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</si>
  <si>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</si>
  <si>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</si>
  <si>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</si>
  <si>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</si>
  <si>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</si>
  <si>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</si>
  <si>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</si>
  <si>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</si>
  <si>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</si>
  <si>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</si>
  <si>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</si>
  <si>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</si>
  <si>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</si>
  <si>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</si>
  <si>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</si>
  <si>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</si>
  <si>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</si>
  <si>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</si>
  <si>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</si>
  <si>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</si>
  <si>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</si>
  <si>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</si>
  <si>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</si>
  <si>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</si>
  <si>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</si>
  <si>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</si>
  <si>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</si>
  <si>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</si>
  <si>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</si>
  <si>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</si>
  <si>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</si>
  <si>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</si>
  <si>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</si>
  <si>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</si>
  <si>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</si>
  <si>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</si>
  <si>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</si>
  <si>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</si>
  <si>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</si>
  <si>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</si>
  <si>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</si>
  <si>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</si>
  <si>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</si>
  <si>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</si>
  <si>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</si>
  <si>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</si>
  <si>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</si>
  <si>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</si>
  <si>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</si>
  <si>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</si>
  <si>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</si>
  <si>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</si>
  <si>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</si>
  <si>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</si>
  <si>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</si>
  <si>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</si>
  <si>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</si>
  <si>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</si>
  <si>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</si>
  <si>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</si>
  <si>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</si>
  <si>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</si>
  <si>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</si>
  <si>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</si>
  <si>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</si>
  <si>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</si>
  <si>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</si>
  <si>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</si>
  <si>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</si>
  <si>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</si>
  <si>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</si>
  <si>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</si>
  <si>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</si>
  <si>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</si>
  <si>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</si>
  <si>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</si>
  <si>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</si>
  <si>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</si>
  <si>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</si>
  <si>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</si>
  <si>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</si>
  <si>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</si>
  <si>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</si>
  <si>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</si>
  <si>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</si>
  <si>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</si>
  <si>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</si>
  <si>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</si>
  <si>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</si>
  <si>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</si>
  <si>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</si>
  <si>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</si>
  <si>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</si>
  <si>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</si>
  <si>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</si>
  <si>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</si>
  <si>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</si>
  <si>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</si>
  <si>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</si>
  <si>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</si>
  <si>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</si>
  <si>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</si>
  <si>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</si>
  <si>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</si>
  <si>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</si>
  <si>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</si>
  <si>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</si>
  <si>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</si>
  <si>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</si>
  <si>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</si>
  <si>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</si>
  <si>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</si>
  <si>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</si>
  <si>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</si>
  <si>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</si>
  <si>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</si>
  <si>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</si>
  <si>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</si>
  <si>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</si>
  <si>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</si>
  <si>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</si>
  <si>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</si>
  <si>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</si>
  <si>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</si>
  <si>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</si>
  <si>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</si>
  <si>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</si>
  <si>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</si>
  <si>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</si>
  <si>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</si>
  <si>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</si>
  <si>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</si>
  <si>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</si>
  <si>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</si>
  <si>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</si>
  <si>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</si>
  <si>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</si>
  <si>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</si>
  <si>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</si>
  <si>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</si>
  <si>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</si>
  <si>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</si>
  <si>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</si>
  <si>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</si>
  <si>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</si>
  <si>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</si>
  <si>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</si>
  <si>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</si>
  <si>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</si>
  <si>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</si>
  <si>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</si>
  <si>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</si>
  <si>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</si>
  <si>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</si>
  <si>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</si>
  <si>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</si>
  <si>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</si>
  <si>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</si>
  <si>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</si>
  <si>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</si>
  <si>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</si>
  <si>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</si>
  <si>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</si>
  <si>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</si>
  <si>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</si>
  <si>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</si>
  <si>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</si>
  <si>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</si>
  <si>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</si>
  <si>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</si>
  <si>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</si>
  <si>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</si>
  <si>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</si>
  <si>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</si>
  <si>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</si>
  <si>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</si>
  <si>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</si>
  <si>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</si>
  <si>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</si>
  <si>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</si>
  <si>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</si>
  <si>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</si>
  <si>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</si>
  <si>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</si>
  <si>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</si>
  <si>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</si>
  <si>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</si>
  <si>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</si>
  <si>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</si>
  <si>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</si>
  <si>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</si>
  <si>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</si>
  <si>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</si>
  <si>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</si>
  <si>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</si>
  <si>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</si>
  <si>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</si>
  <si>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</si>
  <si>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</si>
  <si>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</si>
  <si>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</si>
  <si>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</si>
  <si>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</si>
  <si>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</si>
  <si>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</si>
  <si>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</si>
  <si>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</si>
  <si>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</si>
  <si>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</si>
  <si>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</si>
  <si>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</si>
  <si>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</si>
  <si>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</si>
  <si>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</si>
  <si>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</si>
  <si>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</si>
  <si>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</si>
  <si>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</si>
  <si>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</si>
  <si>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</si>
  <si>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</si>
  <si>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</si>
  <si>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</si>
  <si>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</si>
  <si>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</si>
  <si>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</si>
  <si>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</si>
  <si>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</si>
  <si>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</si>
  <si>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</si>
  <si>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</si>
  <si>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</si>
  <si>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</si>
  <si>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</si>
  <si>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</si>
  <si>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</si>
  <si>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</si>
  <si>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</si>
  <si>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</si>
  <si>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</si>
  <si>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</si>
  <si>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</si>
  <si>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</si>
  <si>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</si>
  <si>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</si>
  <si>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</si>
  <si>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</si>
  <si>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</si>
  <si>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</si>
  <si>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</si>
  <si>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</si>
  <si>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</si>
  <si>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</si>
  <si>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</si>
  <si>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</si>
  <si>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</si>
  <si>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</si>
  <si>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</si>
  <si>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</si>
  <si>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</si>
  <si>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</si>
  <si>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</si>
  <si>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</si>
  <si>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</si>
  <si>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</si>
  <si>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</si>
  <si>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</si>
  <si>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</si>
  <si>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</si>
  <si>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</si>
  <si>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</si>
  <si>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</si>
  <si>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</si>
  <si>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</si>
  <si>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</si>
  <si>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</si>
  <si>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</si>
  <si>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</si>
  <si>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</si>
  <si>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</si>
  <si>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</si>
  <si>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</si>
  <si>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</si>
  <si>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</si>
  <si>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</si>
  <si>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</si>
  <si>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</si>
  <si>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</si>
  <si>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</si>
  <si>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</si>
  <si>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</si>
  <si>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</si>
  <si>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</si>
  <si>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</si>
  <si>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</si>
  <si>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</si>
  <si>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</si>
  <si>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</si>
  <si>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</si>
  <si>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</si>
  <si>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</si>
  <si>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</si>
  <si>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</si>
  <si>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</si>
  <si>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</si>
  <si>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</si>
  <si>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</si>
  <si>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</si>
  <si>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</si>
  <si>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</si>
  <si>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</si>
  <si>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</si>
  <si>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</si>
  <si>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</si>
  <si>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</si>
  <si>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</si>
  <si>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</si>
  <si>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</si>
  <si>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</si>
  <si>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</si>
  <si>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</si>
  <si>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</si>
  <si>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</si>
  <si>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</si>
  <si>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</si>
  <si>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</si>
  <si>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</si>
  <si>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</si>
  <si>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</si>
  <si>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</si>
  <si>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</si>
  <si>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</si>
  <si>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</si>
  <si>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</si>
  <si>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</si>
  <si>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</si>
  <si>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</si>
  <si>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</si>
  <si>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</si>
  <si>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</si>
  <si>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</si>
  <si>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</si>
  <si>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</si>
  <si>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</si>
  <si>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</si>
  <si>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</si>
  <si>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</si>
  <si>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</si>
  <si>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</si>
  <si>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</si>
  <si>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</si>
  <si>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</si>
  <si>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</si>
  <si>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</si>
  <si>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</si>
  <si>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</si>
  <si>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</si>
  <si>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</si>
  <si>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</si>
  <si>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</si>
  <si>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</si>
  <si>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</si>
  <si>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</si>
  <si>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</si>
  <si>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</si>
  <si>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</si>
  <si>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</si>
  <si>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</si>
  <si>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</si>
  <si>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</si>
  <si>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</si>
  <si>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</si>
  <si>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</si>
  <si>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</si>
  <si>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</si>
  <si>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</si>
  <si>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</si>
  <si>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</si>
  <si>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</si>
  <si>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</si>
  <si>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</si>
  <si>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</si>
  <si>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</si>
  <si>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</si>
  <si>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</si>
  <si>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</si>
  <si>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</si>
  <si>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</si>
  <si>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</si>
  <si>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</si>
  <si>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</si>
  <si>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</si>
  <si>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</si>
  <si>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</si>
  <si>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</si>
  <si>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</si>
  <si>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</si>
  <si>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</si>
  <si>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</si>
  <si>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</si>
  <si>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</si>
  <si>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</si>
  <si>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</si>
  <si>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</si>
  <si>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</si>
  <si>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</si>
  <si>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</si>
  <si>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</si>
  <si>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</si>
  <si>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</si>
  <si>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</si>
  <si>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</si>
  <si>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</si>
  <si>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</si>
  <si>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</si>
  <si>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</si>
  <si>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</si>
  <si>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</si>
  <si>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</si>
  <si>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</si>
  <si>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</si>
  <si>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</si>
  <si>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</si>
  <si>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</si>
  <si>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</si>
  <si>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</si>
  <si>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</si>
  <si>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</si>
  <si>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</si>
  <si>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</si>
  <si>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</si>
  <si>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</si>
  <si>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</si>
  <si>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</si>
  <si>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</si>
  <si>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</si>
  <si>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</si>
  <si>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</si>
  <si>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</si>
  <si>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</si>
  <si>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</si>
  <si>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</si>
  <si>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</si>
  <si>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</si>
  <si>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</si>
  <si>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</si>
  <si>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</si>
  <si>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</si>
  <si>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</si>
  <si>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</si>
  <si>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</si>
  <si>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</si>
  <si>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</si>
  <si>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</si>
  <si>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</si>
  <si>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</si>
  <si>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</si>
  <si>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</si>
  <si>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</si>
  <si>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</si>
  <si>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</si>
  <si>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</si>
  <si>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</si>
  <si>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</si>
  <si>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</si>
  <si>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</si>
  <si>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</si>
  <si>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</si>
  <si>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</si>
  <si>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</si>
  <si>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</si>
  <si>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</si>
  <si>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</si>
  <si>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</si>
  <si>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</si>
  <si>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</si>
  <si>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</si>
  <si>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</si>
  <si>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</si>
  <si>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</si>
  <si>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</si>
  <si>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</si>
  <si>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</si>
  <si>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</si>
  <si>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</si>
  <si>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</si>
  <si>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</si>
  <si>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</si>
  <si>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</si>
  <si>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</si>
  <si>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</si>
  <si>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</si>
  <si>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</si>
  <si>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</si>
  <si>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</si>
  <si>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</si>
  <si>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</si>
  <si>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</si>
  <si>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</si>
  <si>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</si>
  <si>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</si>
  <si>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</si>
  <si>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</si>
  <si>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</si>
  <si>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</si>
  <si>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</si>
  <si>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</si>
  <si>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</si>
  <si>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</si>
  <si>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</si>
  <si>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</si>
  <si>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</si>
  <si>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</si>
  <si>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</si>
  <si>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</si>
  <si>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</si>
  <si>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</si>
  <si>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</si>
  <si>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</si>
  <si>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</si>
  <si>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</si>
  <si>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</si>
  <si>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</si>
  <si>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</si>
  <si>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</si>
  <si>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</si>
  <si>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</si>
  <si>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</si>
  <si>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</si>
  <si>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</si>
  <si>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</si>
  <si>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</si>
  <si>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</si>
  <si>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</si>
  <si>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</si>
  <si>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</si>
  <si>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</si>
  <si>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</si>
  <si>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</si>
  <si>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</si>
  <si>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</si>
  <si>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</si>
  <si>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</si>
  <si>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</si>
  <si>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</si>
  <si>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</si>
  <si>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</si>
  <si>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</si>
  <si>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</si>
  <si>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</si>
  <si>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</si>
  <si>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</si>
  <si>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</si>
  <si>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</si>
  <si>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</si>
  <si>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</si>
  <si>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</si>
  <si>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</si>
  <si>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</si>
  <si>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</si>
  <si>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</si>
  <si>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</si>
  <si>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</si>
  <si>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</si>
  <si>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</si>
  <si>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</si>
  <si>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</si>
  <si>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</si>
  <si>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</si>
  <si>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</si>
  <si>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</si>
  <si>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</si>
  <si>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</si>
  <si>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</si>
  <si>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</si>
  <si>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</si>
  <si>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</si>
  <si>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</si>
  <si>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</si>
  <si>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</si>
  <si>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</si>
  <si>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</si>
  <si>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</si>
  <si>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</si>
  <si>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</si>
  <si>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</si>
  <si>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</si>
  <si>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</si>
  <si>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</si>
  <si>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</si>
  <si>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</si>
  <si>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</si>
  <si>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</si>
  <si>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</si>
  <si>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</si>
  <si>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</si>
  <si>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</si>
  <si>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</si>
  <si>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</si>
  <si>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</si>
  <si>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</si>
  <si>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</si>
  <si>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</si>
  <si>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</si>
  <si>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</si>
  <si>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</si>
  <si>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</si>
  <si>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</si>
  <si>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</si>
  <si>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</si>
  <si>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</si>
  <si>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</si>
  <si>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</si>
  <si>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</si>
  <si>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</si>
  <si>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</si>
  <si>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</si>
  <si>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</si>
  <si>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</si>
  <si>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</si>
  <si>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</si>
  <si>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</si>
  <si>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</si>
  <si>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</si>
  <si>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</si>
  <si>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</si>
  <si>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</si>
  <si>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</si>
  <si>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</si>
  <si>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</si>
  <si>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</si>
  <si>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</si>
  <si>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</si>
  <si>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</si>
  <si>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</si>
  <si>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</si>
  <si>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</si>
  <si>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</si>
  <si>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</si>
  <si>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</si>
  <si>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</si>
  <si>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</si>
  <si>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</si>
  <si>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</si>
  <si>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</si>
  <si>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</si>
  <si>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</si>
  <si>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</si>
  <si>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</si>
  <si>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</si>
  <si>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</si>
  <si>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</si>
  <si>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</si>
  <si>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</si>
  <si>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</si>
  <si>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</si>
  <si>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</si>
  <si>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</si>
  <si>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</si>
  <si>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</si>
  <si>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</si>
  <si>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</si>
  <si>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</si>
  <si>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</si>
  <si>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</si>
  <si>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</si>
  <si>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</si>
  <si>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</si>
  <si>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</si>
  <si>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</si>
  <si>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</si>
  <si>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</si>
  <si>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</si>
  <si>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</si>
  <si>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</si>
  <si>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</si>
  <si>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</si>
  <si>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</si>
  <si>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</si>
  <si>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</si>
  <si>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</si>
  <si>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</si>
  <si>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</si>
  <si>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</si>
  <si>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</si>
  <si>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</si>
  <si>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</si>
  <si>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</si>
  <si>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</si>
  <si>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</si>
  <si>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</si>
  <si>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</si>
  <si>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</si>
  <si>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</si>
  <si>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</si>
  <si>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</si>
  <si>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</si>
  <si>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</si>
  <si>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</si>
  <si>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</si>
  <si>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</si>
  <si>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</si>
  <si>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</si>
  <si>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</si>
  <si>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</si>
  <si>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</si>
  <si>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</si>
  <si>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</si>
  <si>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</si>
  <si>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</si>
  <si>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</si>
  <si>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</si>
  <si>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</si>
  <si>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</si>
  <si>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</si>
  <si>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</si>
  <si>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</si>
  <si>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</si>
  <si>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</si>
  <si>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</si>
  <si>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</si>
  <si>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</si>
  <si>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</si>
  <si>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</si>
  <si>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</si>
  <si>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</si>
  <si>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</si>
  <si>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</si>
  <si>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</si>
  <si>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</si>
  <si>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</si>
  <si>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</si>
  <si>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</si>
  <si>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</si>
  <si>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</si>
  <si>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</si>
  <si>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</si>
  <si>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</si>
  <si>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</si>
  <si>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</si>
  <si>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</si>
  <si>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</si>
  <si>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</si>
  <si>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</si>
  <si>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</si>
  <si>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</si>
  <si>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</si>
  <si>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</si>
  <si>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</si>
  <si>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</si>
  <si>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</si>
  <si>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</si>
  <si>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</si>
  <si>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</si>
  <si>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</si>
  <si>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</si>
  <si>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</si>
  <si>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</si>
  <si>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</si>
  <si>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</si>
  <si>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</si>
  <si>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</si>
  <si>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</si>
  <si>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</si>
  <si>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</si>
  <si>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</si>
  <si>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</si>
  <si>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</si>
  <si>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</si>
  <si>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</si>
  <si>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</si>
  <si>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</si>
  <si>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</si>
  <si>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</si>
  <si>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</si>
  <si>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</si>
  <si>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</si>
  <si>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</si>
  <si>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</si>
  <si>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</si>
  <si>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</si>
  <si>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</si>
  <si>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</si>
  <si>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</si>
  <si>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</si>
  <si>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</si>
  <si>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</si>
  <si>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</si>
  <si>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</si>
  <si>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</si>
  <si>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</si>
  <si>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</si>
  <si>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</si>
  <si>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</si>
  <si>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</si>
  <si>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</si>
  <si>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</si>
  <si>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</si>
  <si>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</si>
  <si>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</si>
  <si>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</si>
  <si>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</si>
  <si>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</si>
  <si>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</si>
  <si>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</si>
  <si>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</si>
  <si>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</si>
  <si>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</si>
  <si>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</si>
  <si>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</si>
  <si>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</si>
  <si>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</si>
  <si>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</si>
  <si>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</si>
  <si>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</si>
  <si>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</si>
  <si>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</si>
  <si>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</si>
  <si>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</si>
  <si>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</si>
  <si>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</si>
  <si>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</si>
  <si>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</si>
  <si>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</si>
  <si>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</si>
  <si>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</si>
  <si>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</si>
  <si>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</si>
  <si>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</si>
  <si>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</si>
  <si>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</si>
  <si>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</si>
  <si>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</si>
  <si>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</si>
  <si>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</si>
  <si>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</si>
  <si>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</si>
  <si>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</si>
  <si>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</si>
  <si>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</si>
  <si>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</si>
  <si>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</si>
  <si>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</si>
  <si>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</si>
  <si>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</si>
  <si>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</si>
  <si>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</si>
  <si>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</si>
  <si>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</si>
  <si>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</si>
  <si>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</si>
  <si>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</si>
  <si>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</si>
  <si>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</si>
  <si>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</si>
  <si>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</si>
  <si>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</si>
  <si>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</si>
  <si>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</si>
  <si>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</si>
  <si>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</si>
  <si>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</si>
  <si>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</si>
  <si>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</si>
  <si>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</si>
  <si>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</si>
  <si>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</si>
  <si>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</si>
  <si>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</si>
  <si>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</si>
  <si>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</si>
  <si>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</si>
  <si>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</si>
  <si>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</si>
  <si>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</si>
  <si>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</si>
  <si>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</si>
  <si>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</si>
  <si>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</si>
  <si>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</si>
  <si>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</si>
  <si>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</si>
  <si>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</si>
  <si>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</si>
  <si>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</si>
  <si>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</si>
  <si>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</si>
  <si>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</si>
  <si>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</si>
  <si>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</si>
  <si>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</si>
  <si>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</si>
  <si>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</si>
  <si>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</si>
  <si>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</si>
  <si>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</si>
  <si>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</si>
  <si>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</si>
  <si>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</si>
  <si>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</si>
  <si>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</si>
  <si>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</si>
  <si>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</si>
  <si>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</si>
  <si>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</si>
  <si>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</si>
  <si>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</si>
  <si>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</si>
  <si>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</si>
  <si>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</si>
  <si>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</si>
  <si>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</si>
  <si>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</si>
  <si>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</si>
  <si>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</si>
  <si>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</si>
  <si>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</si>
  <si>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</si>
  <si>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</si>
  <si>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</si>
  <si>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</si>
  <si>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</si>
  <si>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</si>
  <si>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</si>
  <si>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</si>
  <si>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</si>
  <si>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</si>
  <si>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</si>
  <si>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</si>
  <si>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</si>
  <si>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</si>
  <si>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</si>
  <si>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</si>
  <si>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</si>
  <si>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</si>
  <si>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</si>
  <si>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</si>
  <si>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</si>
  <si>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</si>
  <si>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</si>
  <si>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</si>
  <si>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</si>
  <si>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</si>
  <si>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</si>
  <si>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</si>
  <si>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</si>
  <si>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</si>
  <si>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</si>
  <si>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</si>
  <si>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</si>
  <si>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</si>
  <si>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</si>
  <si>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</si>
  <si>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</si>
  <si>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</si>
  <si>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</si>
  <si>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</si>
  <si>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</si>
  <si>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</si>
  <si>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</si>
  <si>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</si>
  <si>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</si>
  <si>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</si>
  <si>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</si>
  <si>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</si>
  <si>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</si>
  <si>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</si>
  <si>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</si>
  <si>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</si>
  <si>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</si>
  <si>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</si>
  <si>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</si>
  <si>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</si>
  <si>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</si>
  <si>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</si>
  <si>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</si>
  <si>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</si>
  <si>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</si>
  <si>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</si>
  <si>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</si>
  <si>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</si>
  <si>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</si>
  <si>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</si>
  <si>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</si>
  <si>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</si>
  <si>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</si>
  <si>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</si>
  <si>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</si>
  <si>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</si>
  <si>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</si>
  <si>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</si>
  <si>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</si>
  <si>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</si>
  <si>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</si>
  <si>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</si>
  <si>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</si>
  <si>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</si>
  <si>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</si>
  <si>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</si>
  <si>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</si>
  <si>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</si>
  <si>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</si>
  <si>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</si>
  <si>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</si>
  <si>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</si>
  <si>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</si>
  <si>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</si>
  <si>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</si>
  <si>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</si>
  <si>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</si>
  <si>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</si>
  <si>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</si>
  <si>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</si>
  <si>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</si>
  <si>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</si>
  <si>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</si>
  <si>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</si>
  <si>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</si>
  <si>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</si>
  <si>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</si>
  <si>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</si>
  <si>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</si>
  <si>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</si>
  <si>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</si>
  <si>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</si>
  <si>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</si>
  <si>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</si>
  <si>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</si>
  <si>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</si>
  <si>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</si>
  <si>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</si>
  <si>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</si>
  <si>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</si>
  <si>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</si>
  <si>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</si>
  <si>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</si>
  <si>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</si>
  <si>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</si>
  <si>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</si>
  <si>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</si>
  <si>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</si>
  <si>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</si>
  <si>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</si>
  <si>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</si>
  <si>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</si>
  <si>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</si>
  <si>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</si>
  <si>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</si>
  <si>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</si>
  <si>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</si>
  <si>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</si>
  <si>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</si>
  <si>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</si>
  <si>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</si>
  <si>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</si>
  <si>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</si>
  <si>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</si>
  <si>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</si>
  <si>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</si>
  <si>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</si>
  <si>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</si>
  <si>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</si>
  <si>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</si>
  <si>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</si>
  <si>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</si>
  <si>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</si>
  <si>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</si>
  <si>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</si>
  <si>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</si>
  <si>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</si>
  <si>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</si>
  <si>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</si>
  <si>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</si>
  <si>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</si>
  <si>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</si>
  <si>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</si>
  <si>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</si>
  <si>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</si>
  <si>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</si>
  <si>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</si>
  <si>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</si>
  <si>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</si>
  <si>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</si>
  <si>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</si>
  <si>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</si>
  <si>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</si>
  <si>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</si>
  <si>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</si>
  <si>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</si>
  <si>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</si>
  <si>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</si>
  <si>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</si>
  <si>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</si>
  <si>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</si>
  <si>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</si>
  <si>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</si>
  <si>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</si>
  <si>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</si>
  <si>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</si>
  <si>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</si>
  <si>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</si>
  <si>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</si>
  <si>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</si>
  <si>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</si>
  <si>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</si>
  <si>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</si>
  <si>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</si>
  <si>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</si>
  <si>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</si>
  <si>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</si>
  <si>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</si>
  <si>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</si>
  <si>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</si>
  <si>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</si>
  <si>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</si>
  <si>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</si>
  <si>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</si>
  <si>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</si>
  <si>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</si>
  <si>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</si>
  <si>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</si>
  <si>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</si>
  <si>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</si>
  <si>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</si>
  <si>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</si>
  <si>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</si>
  <si>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</si>
  <si>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</si>
  <si>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</si>
  <si>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</si>
  <si>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</si>
  <si>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</si>
  <si>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</si>
  <si>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</si>
  <si>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</si>
  <si>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</si>
  <si>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</si>
  <si>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</si>
  <si>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</si>
  <si>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</si>
  <si>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</si>
  <si>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</si>
  <si>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</si>
  <si>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</si>
  <si>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</si>
  <si>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</si>
  <si>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</si>
  <si>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</si>
  <si>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</si>
  <si>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</si>
  <si>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</si>
  <si>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</si>
  <si>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</si>
  <si>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</si>
  <si>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</si>
  <si>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</si>
  <si>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</si>
  <si>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</si>
  <si>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</si>
  <si>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</si>
  <si>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</si>
  <si>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</si>
  <si>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</si>
  <si>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</si>
  <si>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</si>
  <si>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</si>
  <si>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</si>
  <si>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</si>
  <si>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</si>
  <si>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</si>
  <si>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</si>
  <si>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</si>
  <si>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</si>
  <si>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</si>
  <si>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</si>
  <si>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</si>
  <si>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</si>
  <si>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</si>
  <si>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</si>
  <si>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</si>
  <si>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</si>
  <si>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</si>
  <si>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</si>
  <si>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</si>
  <si>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</si>
  <si>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</si>
  <si>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</si>
  <si>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</si>
  <si>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</si>
  <si>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</si>
  <si>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</si>
  <si>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</si>
  <si>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</si>
  <si>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</si>
  <si>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</si>
  <si>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</si>
  <si>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</si>
  <si>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</si>
  <si>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</si>
  <si>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</si>
  <si>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</si>
  <si>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</si>
  <si>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</si>
  <si>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</si>
  <si>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</si>
  <si>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</si>
  <si>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</si>
  <si>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</si>
  <si>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</si>
  <si>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</si>
  <si>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</si>
  <si>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</si>
  <si>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</si>
  <si>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</si>
  <si>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</si>
  <si>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</si>
  <si>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</si>
  <si>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</si>
  <si>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</si>
  <si>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</si>
  <si>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</si>
  <si>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</si>
  <si>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</si>
  <si>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</si>
  <si>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</si>
  <si>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</si>
  <si>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</si>
  <si>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</si>
  <si>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</si>
  <si>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</si>
  <si>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</si>
  <si>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</si>
  <si>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</si>
  <si>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</si>
  <si>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</si>
  <si>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</si>
  <si>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</si>
  <si>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</si>
  <si>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</si>
  <si>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</si>
  <si>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</si>
  <si>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</si>
  <si>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</si>
  <si>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</si>
  <si>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</si>
  <si>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</si>
  <si>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</si>
  <si>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</si>
  <si>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</si>
  <si>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</si>
  <si>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</si>
  <si>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</si>
  <si>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</si>
  <si>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</si>
  <si>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</si>
  <si>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</si>
  <si>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</si>
  <si>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</si>
  <si>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</si>
  <si>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</si>
  <si>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</si>
  <si>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</si>
  <si>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</si>
  <si>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</si>
  <si>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</si>
  <si>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</si>
  <si>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</si>
  <si>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</si>
  <si>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</si>
  <si>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</si>
  <si>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</si>
  <si>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</si>
  <si>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</si>
  <si>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</si>
  <si>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</si>
  <si>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</si>
  <si>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</si>
  <si>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</si>
  <si>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</si>
  <si>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</si>
  <si>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</si>
  <si>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</si>
  <si>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</si>
  <si>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</si>
  <si>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</si>
  <si>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</si>
  <si>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</si>
  <si>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</si>
  <si>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</si>
  <si>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</si>
  <si>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</si>
  <si>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</si>
  <si>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</si>
  <si>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</si>
  <si>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</si>
  <si>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</si>
  <si>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</si>
  <si>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</si>
  <si>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</si>
  <si>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</si>
  <si>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</si>
  <si>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</si>
  <si>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</si>
  <si>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</si>
  <si>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</si>
  <si>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</si>
  <si>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</si>
  <si>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</si>
  <si>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</si>
  <si>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</si>
  <si>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</si>
  <si>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</si>
  <si>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</si>
  <si>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</si>
  <si>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</si>
  <si>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</si>
  <si>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</si>
  <si>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</si>
  <si>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</si>
  <si>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</si>
  <si>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</si>
  <si>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</si>
  <si>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</si>
  <si>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</si>
  <si>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</si>
  <si>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</si>
  <si>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</si>
  <si>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</si>
  <si>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</si>
  <si>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</si>
  <si>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</si>
  <si>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</si>
  <si>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</si>
  <si>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</si>
  <si>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</si>
  <si>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</si>
  <si>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</si>
  <si>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</si>
  <si>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</si>
  <si>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</si>
  <si>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</si>
  <si>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</si>
  <si>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</si>
  <si>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</si>
  <si>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</si>
  <si>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</si>
  <si>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</si>
  <si>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</si>
  <si>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</si>
  <si>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</si>
  <si>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</si>
  <si>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</si>
  <si>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</si>
  <si>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</si>
  <si>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</si>
  <si>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</si>
  <si>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</si>
  <si>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</si>
  <si>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</si>
  <si>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</si>
  <si>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</si>
  <si>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</si>
  <si>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</si>
  <si>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</si>
  <si>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</si>
  <si>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</si>
  <si>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</si>
  <si>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</si>
  <si>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</si>
  <si>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</si>
  <si>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</si>
  <si>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</si>
  <si>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</si>
  <si>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</si>
  <si>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</si>
  <si>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</si>
  <si>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</si>
  <si>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</si>
  <si>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</si>
  <si>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</si>
  <si>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</si>
  <si>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</si>
  <si>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</si>
  <si>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</si>
  <si>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</si>
  <si>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</si>
  <si>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</si>
  <si>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</si>
  <si>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</si>
  <si>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</si>
  <si>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</si>
  <si>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</si>
  <si>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</si>
  <si>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</si>
  <si>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</si>
  <si>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</si>
  <si>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</si>
  <si>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</si>
  <si>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</si>
  <si>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</si>
  <si>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</si>
  <si>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</si>
  <si>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</si>
  <si>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</si>
  <si>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</si>
  <si>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</si>
  <si>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</si>
  <si>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</si>
  <si>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</si>
  <si>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</si>
  <si>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</si>
  <si>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</si>
  <si>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</si>
  <si>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</si>
  <si>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</si>
  <si>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</si>
  <si>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</si>
  <si>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</si>
  <si>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</si>
  <si>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</si>
  <si>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</si>
  <si>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</si>
  <si>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</si>
  <si>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</si>
  <si>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</si>
  <si>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</si>
  <si>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</si>
  <si>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</si>
  <si>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</si>
  <si>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</si>
  <si>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</si>
  <si>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</si>
  <si>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</si>
  <si>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</si>
  <si>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</si>
  <si>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</si>
  <si>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</si>
  <si>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</si>
  <si>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</si>
  <si>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</si>
  <si>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</si>
  <si>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</si>
  <si>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</si>
  <si>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</si>
  <si>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</si>
  <si>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</si>
  <si>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</si>
  <si>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</si>
  <si>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</si>
  <si>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</si>
  <si>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</si>
  <si>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</si>
  <si>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</si>
  <si>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</si>
  <si>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</si>
  <si>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</si>
  <si>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</si>
  <si>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</si>
  <si>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</si>
  <si>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</si>
  <si>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</si>
  <si>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</si>
  <si>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</si>
  <si>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</si>
  <si>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</si>
  <si>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</si>
  <si>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</si>
  <si>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</si>
  <si>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</si>
  <si>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</si>
  <si>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</si>
  <si>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</si>
  <si>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</si>
  <si>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</si>
  <si>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</si>
  <si>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</si>
  <si>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</si>
  <si>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</si>
  <si>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</si>
  <si>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</si>
  <si>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</si>
  <si>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</si>
  <si>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</si>
  <si>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</si>
  <si>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</si>
  <si>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</si>
  <si>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</si>
  <si>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</si>
  <si>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</si>
  <si>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</si>
  <si>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</si>
  <si>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</si>
  <si>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</si>
  <si>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</si>
  <si>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</si>
  <si>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</si>
  <si>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</si>
  <si>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</si>
  <si>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</si>
  <si>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</si>
  <si>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</si>
  <si>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</si>
  <si>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</si>
  <si>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</si>
  <si>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</si>
  <si>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</si>
  <si>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</si>
  <si>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</si>
  <si>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</si>
  <si>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</si>
  <si>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</si>
  <si>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</si>
  <si>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</si>
  <si>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</si>
  <si>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</si>
  <si>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</si>
  <si>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</si>
  <si>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</si>
  <si>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</si>
  <si>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</si>
  <si>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</si>
  <si>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</si>
  <si>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</si>
  <si>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</si>
  <si>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</si>
  <si>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</si>
  <si>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</si>
  <si>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</si>
  <si>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</si>
  <si>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</si>
  <si>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</si>
  <si>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</si>
  <si>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</si>
  <si>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</si>
  <si>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</si>
  <si>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</si>
  <si>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</si>
  <si>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</si>
  <si>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</si>
  <si>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</si>
  <si>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</si>
  <si>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</si>
  <si>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</si>
  <si>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</si>
  <si>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</si>
  <si>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</si>
  <si>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</si>
  <si>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</si>
  <si>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</si>
  <si>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</si>
  <si>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</si>
  <si>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</si>
  <si>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</si>
  <si>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</si>
  <si>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</si>
  <si>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</si>
  <si>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</si>
  <si>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</si>
  <si>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</si>
  <si>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</si>
  <si>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</si>
  <si>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</si>
  <si>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</si>
  <si>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</si>
  <si>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</si>
  <si>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</si>
  <si>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</si>
  <si>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</si>
  <si>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</si>
  <si>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</si>
  <si>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</si>
  <si>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</si>
  <si>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</si>
  <si>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</si>
  <si>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</si>
  <si>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</si>
  <si>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</si>
  <si>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</si>
  <si>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</si>
  <si>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</si>
  <si>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</si>
  <si>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</si>
  <si>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</si>
  <si>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</si>
  <si>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</si>
  <si>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</si>
  <si>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</si>
  <si>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</si>
  <si>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</si>
  <si>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</si>
  <si>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</si>
  <si>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</si>
  <si>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</si>
  <si>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</si>
  <si>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</si>
  <si>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</si>
  <si>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</si>
  <si>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</si>
  <si>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</si>
  <si>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</si>
  <si>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</si>
  <si>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</si>
  <si>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</si>
  <si>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</si>
  <si>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</si>
  <si>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</si>
  <si>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</si>
  <si>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</si>
  <si>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</si>
  <si>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</si>
  <si>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</si>
  <si>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</si>
  <si>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</si>
  <si>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</si>
  <si>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</si>
  <si>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</si>
  <si>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</si>
  <si>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</si>
  <si>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</si>
  <si>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</si>
  <si>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</si>
  <si>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</si>
  <si>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</si>
  <si>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</si>
  <si>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</si>
  <si>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</si>
  <si>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</si>
  <si>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</si>
  <si>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</si>
  <si>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</si>
  <si>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</si>
  <si>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</si>
  <si>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</si>
  <si>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</si>
  <si>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</si>
  <si>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</si>
  <si>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</si>
  <si>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</si>
  <si>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</si>
  <si>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</si>
  <si>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</si>
  <si>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</si>
  <si>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</si>
  <si>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</si>
  <si>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</si>
  <si>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</si>
  <si>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</si>
  <si>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</si>
  <si>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</si>
  <si>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</si>
  <si>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</si>
  <si>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</si>
  <si>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</si>
  <si>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</si>
  <si>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</si>
  <si>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</si>
  <si>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</si>
  <si>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</si>
  <si>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</si>
  <si>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</si>
  <si>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</si>
  <si>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</si>
  <si>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</si>
  <si>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</si>
  <si>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</si>
  <si>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</si>
  <si>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</si>
  <si>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</si>
  <si>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</si>
  <si>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</si>
  <si>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</si>
  <si>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</si>
  <si>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</si>
  <si>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</si>
  <si>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</si>
  <si>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</si>
  <si>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</si>
  <si>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</si>
  <si>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</si>
  <si>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</si>
  <si>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</si>
  <si>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</si>
  <si>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</si>
  <si>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</si>
  <si>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</si>
  <si>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</si>
  <si>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</si>
  <si>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</si>
  <si>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</si>
  <si>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</si>
  <si>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</si>
  <si>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</si>
  <si>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</si>
  <si>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</si>
  <si>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</si>
  <si>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</si>
  <si>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</si>
  <si>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</si>
  <si>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</si>
  <si>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</si>
  <si>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</si>
  <si>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</si>
  <si>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</si>
  <si>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</si>
  <si>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</si>
  <si>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</si>
  <si>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</si>
  <si>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</si>
  <si>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</si>
  <si>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</si>
  <si>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</si>
  <si>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</si>
  <si>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</si>
  <si>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</si>
  <si>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</si>
  <si>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</si>
  <si>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</si>
  <si>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</si>
  <si>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</si>
  <si>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</si>
  <si>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</si>
  <si>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</si>
  <si>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</si>
  <si>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</si>
  <si>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</si>
  <si>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</si>
  <si>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</si>
  <si>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</si>
  <si>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</si>
  <si>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</si>
  <si>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</si>
  <si>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</si>
  <si>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</si>
  <si>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</si>
  <si>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</si>
  <si>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</si>
  <si>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</si>
  <si>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</si>
  <si>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</si>
  <si>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</si>
  <si>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</si>
  <si>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</si>
  <si>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</si>
  <si>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</si>
  <si>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</si>
  <si>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</si>
  <si>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</si>
  <si>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</si>
  <si>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</si>
  <si>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</si>
  <si>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</si>
  <si>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</si>
  <si>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</si>
  <si>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</si>
  <si>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</si>
  <si>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</si>
  <si>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</si>
  <si>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</si>
  <si>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</si>
  <si>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</si>
  <si>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</si>
  <si>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</si>
  <si>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</si>
  <si>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</si>
  <si>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</si>
  <si>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</si>
  <si>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</si>
  <si>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</si>
  <si>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</si>
  <si>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</si>
  <si>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</si>
  <si>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</si>
  <si>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</si>
  <si>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</si>
  <si>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</si>
  <si>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</si>
  <si>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</si>
  <si>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</si>
  <si>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</si>
  <si>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</si>
  <si>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</si>
  <si>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</si>
  <si>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</si>
  <si>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</si>
  <si>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</si>
  <si>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</si>
  <si>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</si>
  <si>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</si>
  <si>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</si>
  <si>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</si>
  <si>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</si>
  <si>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</si>
  <si>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</si>
  <si>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</si>
  <si>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</si>
  <si>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</si>
  <si>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</si>
  <si>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</si>
  <si>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</si>
  <si>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</si>
  <si>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</si>
  <si>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</si>
  <si>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</si>
  <si>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</si>
  <si>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</si>
  <si>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</si>
  <si>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</si>
  <si>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</si>
  <si>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</si>
  <si>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</si>
  <si>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</si>
  <si>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</si>
  <si>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</si>
  <si>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</si>
  <si>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</si>
  <si>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</si>
  <si>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</si>
  <si>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</si>
  <si>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</si>
  <si>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</si>
  <si>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</si>
  <si>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</si>
  <si>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</si>
  <si>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</si>
  <si>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</si>
  <si>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</si>
  <si>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</si>
  <si>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</si>
  <si>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</si>
  <si>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</si>
  <si>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</si>
  <si>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</si>
  <si>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</si>
  <si>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</si>
  <si>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</si>
  <si>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</si>
  <si>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</si>
  <si>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</si>
  <si>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</si>
  <si>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</si>
  <si>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</si>
  <si>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</si>
  <si>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</si>
  <si>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</si>
  <si>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</si>
  <si>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</si>
  <si>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</si>
  <si>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</si>
  <si>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</si>
  <si>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</si>
  <si>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</si>
  <si>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</si>
  <si>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</si>
  <si>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</si>
  <si>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</si>
  <si>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</si>
  <si>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</si>
  <si>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</si>
  <si>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</si>
  <si>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</si>
  <si>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</si>
  <si>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</si>
  <si>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</si>
  <si>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</si>
  <si>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</si>
  <si>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</si>
  <si>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</si>
  <si>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</si>
  <si>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</si>
  <si>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</si>
  <si>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</si>
  <si>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</si>
  <si>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</si>
  <si>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</si>
  <si>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</si>
  <si>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</si>
  <si>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</si>
  <si>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</si>
  <si>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</si>
  <si>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</si>
  <si>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</si>
  <si>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</si>
  <si>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</si>
  <si>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</si>
  <si>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</si>
  <si>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</si>
  <si>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</si>
  <si>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</si>
  <si>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</si>
  <si>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</si>
  <si>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</si>
  <si>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</si>
  <si>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</si>
  <si>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</si>
  <si>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</si>
  <si>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</si>
  <si>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</si>
  <si>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</si>
  <si>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</si>
  <si>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</si>
  <si>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</si>
  <si>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</si>
  <si>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</si>
  <si>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</si>
  <si>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</si>
  <si>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</si>
  <si>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</si>
  <si>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</si>
  <si>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</si>
  <si>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</si>
  <si>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</si>
  <si>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</si>
  <si>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</si>
  <si>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</si>
  <si>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</si>
  <si>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</si>
  <si>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</si>
  <si>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</si>
  <si>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</si>
  <si>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</si>
  <si>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</si>
  <si>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</si>
  <si>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</si>
  <si>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</si>
  <si>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</si>
  <si>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</si>
  <si>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</si>
  <si>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</si>
  <si>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</si>
  <si>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</si>
  <si>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</si>
  <si>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</si>
  <si>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</si>
  <si>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</si>
  <si>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</si>
  <si>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</si>
  <si>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</si>
  <si>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</si>
  <si>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</si>
  <si>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</si>
  <si>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</si>
  <si>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</si>
  <si>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</si>
  <si>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</si>
  <si>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</si>
  <si>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</si>
  <si>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</si>
  <si>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</si>
  <si>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</si>
  <si>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</si>
  <si>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</si>
  <si>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</si>
  <si>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</si>
  <si>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</si>
  <si>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</si>
  <si>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</si>
  <si>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</si>
  <si>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</si>
  <si>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</si>
  <si>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</si>
  <si>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</si>
  <si>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</si>
  <si>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</si>
  <si>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</si>
  <si>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</si>
  <si>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</si>
  <si>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</si>
  <si>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</si>
  <si>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</si>
  <si>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</si>
  <si>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</si>
  <si>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</si>
  <si>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</si>
  <si>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</si>
  <si>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</si>
  <si>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</si>
  <si>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</si>
  <si>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</si>
  <si>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</si>
  <si>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</si>
  <si>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</si>
  <si>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</si>
  <si>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</si>
  <si>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</si>
  <si>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</si>
  <si>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</si>
  <si>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</si>
  <si>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</si>
  <si>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</si>
  <si>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</si>
  <si>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</si>
  <si>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</si>
  <si>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</si>
  <si>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</si>
  <si>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</si>
  <si>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</si>
  <si>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</si>
  <si>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</si>
  <si>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</si>
  <si>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</si>
  <si>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</si>
  <si>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</si>
  <si>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</si>
  <si>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</si>
  <si>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</si>
  <si>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</si>
  <si>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</si>
  <si>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</si>
  <si>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</si>
  <si>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</si>
  <si>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</si>
  <si>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</si>
  <si>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</si>
  <si>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</si>
  <si>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</si>
  <si>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</si>
  <si>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</si>
  <si>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</si>
  <si>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</si>
  <si>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</si>
  <si>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</si>
  <si>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</si>
  <si>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</si>
  <si>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</si>
  <si>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</si>
  <si>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</si>
  <si>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</si>
  <si>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</si>
  <si>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</si>
  <si>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</si>
  <si>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</si>
  <si>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</si>
  <si>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</si>
  <si>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</si>
  <si>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</si>
  <si>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</si>
  <si>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</si>
  <si>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</si>
  <si>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</si>
  <si>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</si>
  <si>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</si>
  <si>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</si>
  <si>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</si>
  <si>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</si>
  <si>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</si>
  <si>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</si>
  <si>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</si>
  <si>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</si>
  <si>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</si>
  <si>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</si>
  <si>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</si>
  <si>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</si>
  <si>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</si>
  <si>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</si>
  <si>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</si>
  <si>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</si>
  <si>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</si>
  <si>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</si>
  <si>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</si>
  <si>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PCM-20251130-00001162</t>
  </si>
  <si>
    <t>EM team need 60 mins</t>
  </si>
  <si>
    <t>PCM-20251130-00001196</t>
  </si>
  <si>
    <t>5G sector down EM team on the way to check need 40 minsd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</si>
  <si>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</si>
  <si>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</si>
  <si>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</si>
  <si>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</si>
  <si>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</si>
  <si>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</si>
  <si>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</si>
  <si>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</si>
  <si>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</si>
  <si>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</si>
  <si>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</si>
  <si>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</si>
  <si>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</si>
  <si>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</si>
  <si>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</si>
  <si>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</si>
  <si>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</si>
  <si>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</si>
  <si>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</si>
  <si>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</si>
  <si>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</si>
  <si>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</si>
  <si>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</si>
  <si>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</si>
  <si>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</si>
  <si>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</si>
  <si>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</si>
  <si>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</si>
  <si>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</si>
  <si>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</si>
  <si>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</si>
  <si>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</si>
  <si>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</si>
  <si>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</si>
  <si>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</si>
  <si>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</si>
  <si>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</si>
  <si>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</si>
  <si>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</si>
  <si>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</si>
  <si>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</si>
  <si>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</si>
  <si>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</si>
  <si>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</si>
  <si>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</si>
  <si>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</si>
  <si>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</si>
  <si>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</si>
  <si>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</si>
  <si>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</si>
  <si>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</si>
  <si>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</si>
  <si>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</si>
  <si>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</si>
  <si>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</si>
  <si>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</si>
  <si>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</si>
  <si>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</si>
  <si>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</si>
  <si>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</si>
  <si>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</si>
  <si>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</si>
  <si>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</si>
  <si>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</si>
  <si>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</si>
  <si>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</si>
  <si>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</si>
  <si>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</si>
  <si>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</si>
  <si>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</si>
  <si>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</si>
  <si>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</si>
  <si>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</si>
  <si>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</si>
  <si>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</si>
  <si>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</si>
  <si>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</si>
  <si>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</si>
  <si>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</si>
  <si>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</si>
  <si>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</si>
  <si>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</si>
  <si>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</si>
  <si>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</si>
  <si>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</si>
  <si>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</si>
  <si>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PCM-20251130-00001254</t>
  </si>
  <si>
    <t>EM team on the way need 90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</si>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</sst>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30" totalsRowShown="0" headerRowDxfId="172" dataDxfId="171" headerRowBorderDxfId="169" tableBorderDxfId="170" totalsRowBorderDxfId="168">
  <autoFilter ref="A1:L23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9" totalsRowShown="0" headerRowDxfId="155" dataDxfId="154" headerRowBorderDxfId="152" tableBorderDxfId="153" totalsRowBorderDxfId="151">
  <autoFilter ref="A1:CJ6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1" totalsRowShown="0" headerRowDxfId="62" dataDxfId="61" headerRowBorderDxfId="59" tableBorderDxfId="60">
  <autoFilter ref="A1:L94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1" totalsRowShown="0" headerRowDxfId="46" dataDxfId="45" headerRowBorderDxfId="43" tableBorderDxfId="44" totalsRowBorderDxfId="42">
  <autoFilter ref="A1:L27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5" totalsRowShown="0" headerRowDxfId="29" dataDxfId="28" headerRowBorderDxfId="26" tableBorderDxfId="27">
  <autoFilter ref="A1:L7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2" totalsRowShown="0" headerRowDxfId="13" tableBorderDxfId="12">
  <autoFilter ref="A1:L482"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30"/>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328.79763761573849</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t="s">
        <v>39108</v>
      </c>
      <c r="B3" s="128" t="str">
        <f>IFERROR(VLOOKUP(D3,DB!A:K,11,0),"")</f>
        <v>R1</v>
      </c>
      <c r="C3" s="128">
        <v>1</v>
      </c>
      <c r="D3" s="75" t="s">
        <v>12584</v>
      </c>
      <c r="E3" s="127" t="s">
        <v>39106</v>
      </c>
      <c r="F3" s="126">
        <v>45991.691145833334</v>
      </c>
      <c r="G3" s="125">
        <f ca="1">IFERROR(NOW()-F3,"-")</f>
        <v>5.4917708330322057E-2</v>
      </c>
      <c r="H3" s="126">
        <v>45991.686284722222</v>
      </c>
      <c r="I3" s="128" t="str">
        <f>IFERROR(VLOOKUP(D3,DB!A:F,6,0),"")</f>
        <v>Generator-SG</v>
      </c>
      <c r="J3" s="128" t="str">
        <f>IFERROR(VLOOKUP(D3,DB!A:G,7,0),"")</f>
        <v>Dead</v>
      </c>
      <c r="K3" s="124" t="s">
        <v>39109</v>
      </c>
      <c r="L3" s="123" t="str">
        <f>IFERROR(VLOOKUP(D3,DB!A:I,9,0),"")</f>
        <v>Latis</v>
      </c>
    </row>
    <row r="4" spans="1:15" s="61" customFormat="1" ht="15" customHeight="1">
      <c r="A4" s="129" t="s">
        <v>39110</v>
      </c>
      <c r="B4" s="128" t="str">
        <f>IFERROR(VLOOKUP(D4,DB!A:K,11,0),"")</f>
        <v>R1</v>
      </c>
      <c r="C4" s="128">
        <v>1</v>
      </c>
      <c r="D4" s="75" t="s">
        <v>11264</v>
      </c>
      <c r="E4" s="127" t="s">
        <v>39106</v>
      </c>
      <c r="F4" s="126">
        <v>45991.705694444441</v>
      </c>
      <c r="G4" s="125">
        <f ca="1">IFERROR(NOW()-F4,"-")</f>
        <v>4.036909722344717E-2</v>
      </c>
      <c r="H4" s="126">
        <v>45991.684861111113</v>
      </c>
      <c r="I4" s="128" t="str">
        <f>IFERROR(VLOOKUP(D4,DB!A:F,6,0),"")</f>
        <v>SCECO</v>
      </c>
      <c r="J4" s="128" t="str">
        <f>IFERROR(VLOOKUP(D4,DB!A:G,7,0),"")</f>
        <v>Dead</v>
      </c>
      <c r="K4" s="124" t="s">
        <v>39111</v>
      </c>
      <c r="L4" s="123" t="str">
        <f>IFERROR(VLOOKUP(D4,DB!A:I,9,0),"")</f>
        <v>Latis</v>
      </c>
    </row>
    <row r="5" spans="1:15" s="61" customFormat="1" ht="15" customHeight="1">
      <c r="A5" s="129"/>
      <c r="B5" s="128" t="str">
        <f>IFERROR(VLOOKUP(D5,DB!A:K,11,0),"")</f>
        <v/>
      </c>
      <c r="C5" s="128"/>
      <c r="D5" s="56"/>
      <c r="E5" s="127"/>
      <c r="F5" s="126"/>
      <c r="G5" s="125">
        <f ca="1">IFERROR(NOW()-F5,"-")</f>
        <v>45991.746063541665</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45991.746063541665</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45991.746063541665</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45991.746063541665</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45991.746063541665</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45991.746063541665</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45991.746063541665</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45991.746063541665</v>
      </c>
      <c r="H12" s="126"/>
      <c r="I12" s="128" t="str">
        <f>IFERROR(VLOOKUP(D12,DB!A:F,6,0),"")</f>
        <v/>
      </c>
      <c r="J12" s="128" t="str">
        <f>IFERROR(VLOOKUP(D12,DB!A:G,7,0),"")</f>
        <v/>
      </c>
      <c r="K12" s="124"/>
      <c r="L12" s="123" t="str">
        <f>IFERROR(VLOOKUP(D12,DB!A:I,9,0),"")</f>
        <v/>
      </c>
    </row>
    <row r="13" spans="1:15" s="61" customFormat="1" ht="15" customHeight="1">
      <c r="A13" s="129"/>
      <c r="B13" s="128" t="str">
        <f>IFERROR(VLOOKUP(D13,DB!A:K,11,0),"")</f>
        <v/>
      </c>
      <c r="C13" s="128"/>
      <c r="D13" s="56"/>
      <c r="E13" s="127"/>
      <c r="F13" s="126"/>
      <c r="G13" s="125">
        <f ca="1">IFERROR(NOW()-F13,"-")</f>
        <v>45991.746063541665</v>
      </c>
      <c r="H13" s="126"/>
      <c r="I13" s="128" t="str">
        <f>IFERROR(VLOOKUP(D13,DB!A:F,6,0),"")</f>
        <v/>
      </c>
      <c r="J13" s="128" t="str">
        <f>IFERROR(VLOOKUP(D13,DB!A:G,7,0),"")</f>
        <v/>
      </c>
      <c r="K13" s="124"/>
      <c r="L13" s="123" t="str">
        <f>IFERROR(VLOOKUP(D13,DB!A:I,9,0),"")</f>
        <v/>
      </c>
    </row>
    <row r="14" spans="1:15" s="61" customFormat="1" ht="15" customHeight="1">
      <c r="A14" s="129"/>
      <c r="B14" s="128" t="str">
        <f>IFERROR(VLOOKUP(D14,DB!A:K,11,0),"")</f>
        <v/>
      </c>
      <c r="C14" s="128"/>
      <c r="D14" s="56"/>
      <c r="E14" s="127"/>
      <c r="F14" s="126"/>
      <c r="G14" s="125">
        <f ca="1">IFERROR(NOW()-F14,"-")</f>
        <v>45991.746063541665</v>
      </c>
      <c r="H14" s="126"/>
      <c r="I14" s="128" t="str">
        <f>IFERROR(VLOOKUP(D14,DB!A:F,6,0),"")</f>
        <v/>
      </c>
      <c r="J14" s="128" t="str">
        <f>IFERROR(VLOOKUP(D14,DB!A:G,7,0),"")</f>
        <v/>
      </c>
      <c r="K14" s="124"/>
      <c r="L14" s="123" t="str">
        <f>IFERROR(VLOOKUP(D14,DB!A:I,9,0),"")</f>
        <v/>
      </c>
    </row>
    <row r="15" spans="1:15" s="61" customFormat="1" ht="15" customHeight="1">
      <c r="A15" s="129"/>
      <c r="B15" s="128" t="str">
        <f>IFERROR(VLOOKUP(D15,DB!A:K,11,0),"")</f>
        <v/>
      </c>
      <c r="C15" s="128"/>
      <c r="D15" s="56"/>
      <c r="E15" s="127"/>
      <c r="F15" s="126"/>
      <c r="G15" s="125">
        <f ca="1">IFERROR(NOW()-F15,"-")</f>
        <v>45991.746063541665</v>
      </c>
      <c r="H15" s="126"/>
      <c r="I15" s="128" t="str">
        <f>IFERROR(VLOOKUP(D15,DB!A:F,6,0),"")</f>
        <v/>
      </c>
      <c r="J15" s="128" t="str">
        <f>IFERROR(VLOOKUP(D15,DB!A:G,7,0),"")</f>
        <v/>
      </c>
      <c r="K15" s="124"/>
      <c r="L15" s="123" t="str">
        <f>IFERROR(VLOOKUP(D15,DB!A:I,9,0),"")</f>
        <v/>
      </c>
    </row>
    <row r="16" spans="1:15" s="61" customFormat="1" ht="15" customHeight="1">
      <c r="A16" s="129"/>
      <c r="B16" s="128" t="str">
        <f>IFERROR(VLOOKUP(D16,DB!A:K,11,0),"")</f>
        <v/>
      </c>
      <c r="C16" s="128"/>
      <c r="D16" s="56"/>
      <c r="E16" s="127"/>
      <c r="F16" s="126"/>
      <c r="G16" s="125">
        <f ca="1">IFERROR(NOW()-F16,"-")</f>
        <v>45991.746063541665</v>
      </c>
      <c r="H16" s="126"/>
      <c r="I16" s="128" t="str">
        <f>IFERROR(VLOOKUP(D16,DB!A:F,6,0),"")</f>
        <v/>
      </c>
      <c r="J16" s="128" t="str">
        <f>IFERROR(VLOOKUP(D16,DB!A:G,7,0),"")</f>
        <v/>
      </c>
      <c r="K16" s="124"/>
      <c r="L16" s="123" t="str">
        <f>IFERROR(VLOOKUP(D16,DB!A:I,9,0),"")</f>
        <v/>
      </c>
    </row>
    <row r="17" spans="1:12" s="61" customFormat="1" ht="15" customHeight="1">
      <c r="A17" s="129"/>
      <c r="B17" s="128" t="str">
        <f>IFERROR(VLOOKUP(D17,DB!A:K,11,0),"")</f>
        <v/>
      </c>
      <c r="C17" s="128"/>
      <c r="D17" s="56"/>
      <c r="E17" s="127"/>
      <c r="F17" s="126"/>
      <c r="G17" s="125">
        <f ca="1">IFERROR(NOW()-F17,"-")</f>
        <v>45991.746063541665</v>
      </c>
      <c r="H17" s="126"/>
      <c r="I17" s="128" t="str">
        <f>IFERROR(VLOOKUP(D17,DB!A:F,6,0),"")</f>
        <v/>
      </c>
      <c r="J17" s="128" t="str">
        <f>IFERROR(VLOOKUP(D17,DB!A:G,7,0),"")</f>
        <v/>
      </c>
      <c r="K17" s="124"/>
      <c r="L17" s="123" t="str">
        <f>IFERROR(VLOOKUP(D17,DB!A:I,9,0),"")</f>
        <v/>
      </c>
    </row>
    <row r="18" spans="1:12" s="61" customFormat="1" ht="15" customHeight="1">
      <c r="A18" s="129"/>
      <c r="B18" s="128" t="str">
        <f>IFERROR(VLOOKUP(D18,DB!A:K,11,0),"")</f>
        <v/>
      </c>
      <c r="C18" s="128"/>
      <c r="D18" s="56"/>
      <c r="E18" s="127"/>
      <c r="F18" s="126"/>
      <c r="G18" s="125">
        <f ca="1">IFERROR(NOW()-F18,"-")</f>
        <v>45991.746063541665</v>
      </c>
      <c r="H18" s="126"/>
      <c r="I18" s="128" t="str">
        <f>IFERROR(VLOOKUP(D18,DB!A:F,6,0),"")</f>
        <v/>
      </c>
      <c r="J18" s="128" t="str">
        <f>IFERROR(VLOOKUP(D18,DB!A:G,7,0),"")</f>
        <v/>
      </c>
      <c r="K18" s="124"/>
      <c r="L18" s="123" t="str">
        <f>IFERROR(VLOOKUP(D18,DB!A:I,9,0),"")</f>
        <v/>
      </c>
    </row>
    <row r="19" spans="1:12" s="61" customFormat="1" ht="15" customHeight="1">
      <c r="A19" s="129"/>
      <c r="B19" s="128" t="str">
        <f>IFERROR(VLOOKUP(D19,DB!A:K,11,0),"")</f>
        <v/>
      </c>
      <c r="C19" s="128"/>
      <c r="D19" s="56"/>
      <c r="E19" s="127"/>
      <c r="F19" s="126"/>
      <c r="G19" s="125">
        <f ca="1">IFERROR(NOW()-F19,"-")</f>
        <v>45991.746063541665</v>
      </c>
      <c r="H19" s="126"/>
      <c r="I19" s="128" t="str">
        <f>IFERROR(VLOOKUP(D19,DB!A:F,6,0),"")</f>
        <v/>
      </c>
      <c r="J19" s="128" t="str">
        <f>IFERROR(VLOOKUP(D19,DB!A:G,7,0),"")</f>
        <v/>
      </c>
      <c r="K19" s="124"/>
      <c r="L19" s="123" t="str">
        <f>IFERROR(VLOOKUP(D19,DB!A:I,9,0),"")</f>
        <v/>
      </c>
    </row>
    <row r="20" spans="1:12" s="61" customFormat="1" ht="15" customHeight="1">
      <c r="A20" s="129"/>
      <c r="B20" s="128" t="str">
        <f>IFERROR(VLOOKUP(D20,DB!A:K,11,0),"")</f>
        <v/>
      </c>
      <c r="C20" s="128"/>
      <c r="D20" s="56"/>
      <c r="E20" s="127"/>
      <c r="F20" s="126"/>
      <c r="G20" s="125">
        <f ca="1">IFERROR(NOW()-F20,"-")</f>
        <v>45991.746063541665</v>
      </c>
      <c r="H20" s="126"/>
      <c r="I20" s="128" t="str">
        <f>IFERROR(VLOOKUP(D20,DB!A:F,6,0),"")</f>
        <v/>
      </c>
      <c r="J20" s="128" t="str">
        <f>IFERROR(VLOOKUP(D20,DB!A:G,7,0),"")</f>
        <v/>
      </c>
      <c r="K20" s="124"/>
      <c r="L20" s="123" t="str">
        <f>IFERROR(VLOOKUP(D20,DB!A:I,9,0),"")</f>
        <v/>
      </c>
    </row>
    <row r="21" spans="1:12" s="61" customFormat="1" ht="15" customHeight="1">
      <c r="A21" s="129"/>
      <c r="B21" s="128" t="str">
        <f>IFERROR(VLOOKUP(D21,DB!A:K,11,0),"")</f>
        <v/>
      </c>
      <c r="C21" s="128"/>
      <c r="D21" s="56"/>
      <c r="E21" s="127"/>
      <c r="F21" s="126"/>
      <c r="G21" s="125">
        <f ca="1">IFERROR(NOW()-F21,"-")</f>
        <v>45991.746063541665</v>
      </c>
      <c r="H21" s="126"/>
      <c r="I21" s="128" t="str">
        <f>IFERROR(VLOOKUP(D21,DB!A:F,6,0),"")</f>
        <v/>
      </c>
      <c r="J21" s="128" t="str">
        <f>IFERROR(VLOOKUP(D21,DB!A:G,7,0),"")</f>
        <v/>
      </c>
      <c r="K21" s="124"/>
      <c r="L21" s="123" t="str">
        <f>IFERROR(VLOOKUP(D21,DB!A:I,9,0),"")</f>
        <v/>
      </c>
    </row>
    <row r="22" spans="1:12" s="61" customFormat="1" ht="15" customHeight="1">
      <c r="A22" s="129"/>
      <c r="B22" s="128" t="str">
        <f>IFERROR(VLOOKUP(D22,DB!A:K,11,0),"")</f>
        <v/>
      </c>
      <c r="C22" s="128"/>
      <c r="D22" s="56"/>
      <c r="E22" s="127"/>
      <c r="F22" s="126"/>
      <c r="G22" s="125">
        <f ca="1">IFERROR(NOW()-F22,"-")</f>
        <v>45991.746063541665</v>
      </c>
      <c r="H22" s="126"/>
      <c r="I22" s="128" t="str">
        <f>IFERROR(VLOOKUP(D22,DB!A:F,6,0),"")</f>
        <v/>
      </c>
      <c r="J22" s="128" t="str">
        <f>IFERROR(VLOOKUP(D22,DB!A:G,7,0),"")</f>
        <v/>
      </c>
      <c r="K22" s="124"/>
      <c r="L22" s="123" t="str">
        <f>IFERROR(VLOOKUP(D22,DB!A:I,9,0),"")</f>
        <v/>
      </c>
    </row>
    <row r="23" spans="1:12" s="61" customFormat="1" ht="15" customHeight="1">
      <c r="A23" s="129"/>
      <c r="B23" s="128" t="str">
        <f>IFERROR(VLOOKUP(D23,DB!A:K,11,0),"")</f>
        <v/>
      </c>
      <c r="C23" s="128"/>
      <c r="D23" s="56"/>
      <c r="E23" s="127"/>
      <c r="F23" s="126"/>
      <c r="G23" s="125">
        <f ca="1">IFERROR(NOW()-F23,"-")</f>
        <v>45991.746063310187</v>
      </c>
      <c r="H23" s="126"/>
      <c r="I23" s="128" t="str">
        <f>IFERROR(VLOOKUP(D23,DB!A:F,6,0),"")</f>
        <v/>
      </c>
      <c r="J23" s="128" t="str">
        <f>IFERROR(VLOOKUP(D23,DB!A:G,7,0),"")</f>
        <v/>
      </c>
      <c r="K23" s="124"/>
      <c r="L23" s="123" t="str">
        <f>IFERROR(VLOOKUP(D23,DB!A:I,9,0),"")</f>
        <v/>
      </c>
    </row>
    <row r="24" spans="1:12" s="61" customFormat="1" ht="15" customHeight="1">
      <c r="A24" s="129"/>
      <c r="B24" s="128" t="str">
        <f>IFERROR(VLOOKUP(D24,DB!A:K,11,0),"")</f>
        <v/>
      </c>
      <c r="C24" s="128"/>
      <c r="D24" s="56"/>
      <c r="E24" s="127"/>
      <c r="F24" s="126"/>
      <c r="G24" s="125">
        <f ca="1">IFERROR(NOW()-F24,"-")</f>
        <v>45991.746063310187</v>
      </c>
      <c r="H24" s="126"/>
      <c r="I24" s="128" t="str">
        <f>IFERROR(VLOOKUP(D24,DB!A:F,6,0),"")</f>
        <v/>
      </c>
      <c r="J24" s="128" t="str">
        <f>IFERROR(VLOOKUP(D24,DB!A:G,7,0),"")</f>
        <v/>
      </c>
      <c r="K24" s="124"/>
      <c r="L24" s="123" t="str">
        <f>IFERROR(VLOOKUP(D24,DB!A:I,9,0),"")</f>
        <v/>
      </c>
    </row>
    <row r="25" spans="1:12" s="61" customFormat="1" ht="15" customHeight="1">
      <c r="A25" s="129"/>
      <c r="B25" s="128" t="str">
        <f>IFERROR(VLOOKUP(D25,DB!A:K,11,0),"")</f>
        <v/>
      </c>
      <c r="C25" s="128"/>
      <c r="D25" s="56"/>
      <c r="E25" s="127"/>
      <c r="F25" s="126"/>
      <c r="G25" s="125">
        <f ca="1">IFERROR(NOW()-F25,"-")</f>
        <v>45991.746063310187</v>
      </c>
      <c r="H25" s="126"/>
      <c r="I25" s="128" t="str">
        <f>IFERROR(VLOOKUP(D25,DB!A:F,6,0),"")</f>
        <v/>
      </c>
      <c r="J25" s="128" t="str">
        <f>IFERROR(VLOOKUP(D25,DB!A:G,7,0),"")</f>
        <v/>
      </c>
      <c r="K25" s="124"/>
      <c r="L25" s="123" t="str">
        <f>IFERROR(VLOOKUP(D25,DB!A:I,9,0),"")</f>
        <v/>
      </c>
    </row>
    <row r="26" spans="1:12" s="61" customFormat="1" ht="15" customHeight="1">
      <c r="A26" s="129"/>
      <c r="B26" s="128" t="str">
        <f>IFERROR(VLOOKUP(D26,DB!A:K,11,0),"")</f>
        <v/>
      </c>
      <c r="C26" s="128"/>
      <c r="D26" s="56"/>
      <c r="E26" s="127"/>
      <c r="F26" s="126"/>
      <c r="G26" s="125">
        <f ca="1">IFERROR(NOW()-F26,"-")</f>
        <v>45991.746063310187</v>
      </c>
      <c r="H26" s="126"/>
      <c r="I26" s="128" t="str">
        <f>IFERROR(VLOOKUP(D26,DB!A:F,6,0),"")</f>
        <v/>
      </c>
      <c r="J26" s="128" t="str">
        <f>IFERROR(VLOOKUP(D26,DB!A:G,7,0),"")</f>
        <v/>
      </c>
      <c r="K26" s="124"/>
      <c r="L26" s="123" t="str">
        <f>IFERROR(VLOOKUP(D26,DB!A:I,9,0),"")</f>
        <v/>
      </c>
    </row>
    <row r="27" spans="1:12" s="61" customFormat="1" ht="15" customHeight="1">
      <c r="A27" s="129"/>
      <c r="B27" s="128" t="str">
        <f>IFERROR(VLOOKUP(D27,DB!A:K,11,0),"")</f>
        <v/>
      </c>
      <c r="C27" s="128"/>
      <c r="D27" s="56"/>
      <c r="E27" s="127"/>
      <c r="F27" s="126"/>
      <c r="G27" s="125">
        <f ca="1">IFERROR(NOW()-F27,"-")</f>
        <v>45991.746063310187</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45991.746063310187</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45991.746063310187</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45991.746063310187</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45991.746063310187</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45991.746063310187</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45991.746063310187</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45991.746063310187</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45991.746063310187</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45991.746063310187</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45991.746063310187</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45991.746063310187</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45991.746063310187</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45991.746063310187</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45991.746063310187</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45991.746063310187</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45991.746063310187</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45991.746063310187</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45991.746063310187</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45991.746063310187</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45991.746063310187</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45991.746063310187</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45991.746063310187</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45991.746063310187</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45991.746063310187</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45991.746063310187</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45991.746063310187</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45991.746063310187</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45991.746063310187</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45991.746063310187</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45991.746063310187</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45991.746063310187</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45991.746063310187</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45991.746063310187</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45991.746063310187</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45991.746063310187</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45991.746063310187</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45991.746063310187</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45991.746063310187</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45991.746063310187</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45991.746063310187</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45991.746063310187</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45991.746063310187</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45991.746063310187</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45991.746063310187</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45991.746063310187</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45991.746063310187</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45991.746063310187</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45991.746063310187</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45991.746063310187</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45991.746063310187</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45991.746063310187</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45991.746063310187</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45991.746063310187</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45991.746063310187</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45991.746063310187</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45991.746063310187</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45991.746063310187</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45991.746063310187</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45991.746063310187</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45991.746063310187</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45991.746063310187</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45991.746063310187</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45991.746063310187</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45991.746063310187</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45991.746063310187</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45991.746063310187</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45991.746063310187</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45991.746063310187</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45991.746063310187</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45991.746063310187</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45991.746063310187</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45991.746063310187</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45991.746063310187</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45991.746063310187</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45991.746063310187</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45991.746063310187</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45991.746063310187</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45991.746063310187</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45991.746063310187</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45991.746063310187</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45991.746063310187</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45991.746063310187</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45991.746063310187</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45991.746063310187</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45991.746063310187</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45991.746063310187</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45991.746063310187</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45991.746063310187</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45991.746063310187</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45991.746063310187</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45991.746063310187</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45991.746063310187</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45991.746063310187</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45991.746063310187</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45991.746063310187</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45991.746063310187</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45991.746063310187</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45991.746063310187</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45991.746063310187</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45991.746063310187</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45991.746063310187</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45991.746063310187</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45991.746063310187</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45991.746063310187</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45991.746063310187</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45991.746063310187</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45991.746063310187</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45991.746063310187</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45991.746063310187</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45991.746063310187</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45991.746063310187</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45991.746063310187</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45991.746063310187</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45991.746063310187</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45991.746063310187</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45991.746063310187</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45991.746063310187</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45991.746063310187</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45991.746063310187</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45991.746063310187</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45991.746063310187</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45991.746063310187</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45991.746063310187</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45991.746063310187</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45991.746063310187</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45991.746063310187</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45991.746063310187</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45991.746063310187</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45991.746063310187</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45991.746063310187</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45991.746063310187</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45991.746063310187</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45991.746063310187</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45991.746063310187</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45991.746063310187</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45991.746063310187</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45991.746063310187</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45991.746063310187</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45991.746063310187</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45991.746063310187</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45991.746063310187</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45991.746063310187</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45991.746063310187</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45991.746063310187</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45991.746063310187</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45991.746063310187</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45991.746063310187</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45991.746063310187</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45991.746063310187</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45991.746063310187</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45991.746063310187</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45991.746063310187</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45991.746063310187</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45991.746063310187</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45991.746063310187</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45991.746063310187</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45991.746063310187</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45991.746063310187</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45991.746063310187</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45991.746063310187</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45991.746063310187</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45991.746063310187</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45991.746063310187</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45991.746063310187</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45991.746063310187</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45991.746063310187</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45991.746063310187</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45991.746063310187</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45991.746063310187</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45991.746063310187</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45991.746063310187</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45991.746063310187</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45991.746063310187</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45991.746063310187</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45991.746063310187</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45991.746063310187</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45991.746063310187</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45991.746063310187</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45991.746063310187</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45991.746063310187</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45991.746063310187</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45991.746063310187</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45991.746063310187</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45991.746063310187</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45991.746063310187</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45991.746063310187</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45991.746063310187</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ca="1">IFERROR(NOW()-F215,"-")</f>
        <v>45991.746063310187</v>
      </c>
      <c r="H215" s="126"/>
      <c r="I215" s="128" t="str">
        <f>IFERROR(VLOOKUP(D215,DB!A:F,6,0),"")</f>
        <v/>
      </c>
      <c r="J215" s="128" t="str">
        <f>IFERROR(VLOOKUP(D215,DB!A:G,7,0),"")</f>
        <v/>
      </c>
      <c r="K215" s="124"/>
      <c r="L215" s="123" t="str">
        <f>IFERROR(VLOOKUP(D215,DB!A:I,9,0),"")</f>
        <v/>
      </c>
    </row>
    <row r="216" spans="1:12" ht="15" customHeight="1">
      <c r="A216" s="129"/>
      <c r="B216" s="128" t="str">
        <f>IFERROR(VLOOKUP(D216,DB!A:K,11,0),"")</f>
        <v/>
      </c>
      <c r="C216" s="128"/>
      <c r="D216" s="56"/>
      <c r="E216" s="127"/>
      <c r="F216" s="126"/>
      <c r="G216" s="125">
        <f ca="1">IFERROR(NOW()-F216,"-")</f>
        <v>45991.746063310187</v>
      </c>
      <c r="H216" s="126"/>
      <c r="I216" s="128" t="str">
        <f>IFERROR(VLOOKUP(D216,DB!A:F,6,0),"")</f>
        <v/>
      </c>
      <c r="J216" s="128" t="str">
        <f>IFERROR(VLOOKUP(D216,DB!A:G,7,0),"")</f>
        <v/>
      </c>
      <c r="K216" s="124"/>
      <c r="L216" s="123" t="str">
        <f>IFERROR(VLOOKUP(D216,DB!A:I,9,0),"")</f>
        <v/>
      </c>
    </row>
    <row r="217" spans="1:12" ht="15" customHeight="1">
      <c r="A217" s="129"/>
      <c r="B217" s="128" t="str">
        <f>IFERROR(VLOOKUP(D217,DB!A:K,11,0),"")</f>
        <v/>
      </c>
      <c r="C217" s="128"/>
      <c r="D217" s="56"/>
      <c r="E217" s="127"/>
      <c r="F217" s="126"/>
      <c r="G217" s="125">
        <f ca="1">IFERROR(NOW()-F217,"-")</f>
        <v>45991.746063310187</v>
      </c>
      <c r="H217" s="126"/>
      <c r="I217" s="128" t="str">
        <f>IFERROR(VLOOKUP(D217,DB!A:F,6,0),"")</f>
        <v/>
      </c>
      <c r="J217" s="128" t="str">
        <f>IFERROR(VLOOKUP(D217,DB!A:G,7,0),"")</f>
        <v/>
      </c>
      <c r="K217" s="124"/>
      <c r="L217" s="123" t="str">
        <f>IFERROR(VLOOKUP(D217,DB!A:I,9,0),"")</f>
        <v/>
      </c>
    </row>
    <row r="218" spans="1:12" ht="15" customHeight="1">
      <c r="A218" s="129"/>
      <c r="B218" s="128" t="str">
        <f>IFERROR(VLOOKUP(D218,DB!A:K,11,0),"")</f>
        <v/>
      </c>
      <c r="C218" s="128"/>
      <c r="D218" s="56"/>
      <c r="E218" s="127"/>
      <c r="F218" s="126"/>
      <c r="G218" s="125">
        <f ca="1">IFERROR(NOW()-F218,"-")</f>
        <v>45991.746063310187</v>
      </c>
      <c r="H218" s="126"/>
      <c r="I218" s="128" t="str">
        <f>IFERROR(VLOOKUP(D218,DB!A:F,6,0),"")</f>
        <v/>
      </c>
      <c r="J218" s="128" t="str">
        <f>IFERROR(VLOOKUP(D218,DB!A:G,7,0),"")</f>
        <v/>
      </c>
      <c r="K218" s="124"/>
      <c r="L218" s="123" t="str">
        <f>IFERROR(VLOOKUP(D218,DB!A:I,9,0),"")</f>
        <v/>
      </c>
    </row>
    <row r="219" spans="1:12" ht="15" customHeight="1">
      <c r="A219" s="129"/>
      <c r="B219" s="128" t="str">
        <f>IFERROR(VLOOKUP(D219,DB!A:K,11,0),"")</f>
        <v/>
      </c>
      <c r="C219" s="128"/>
      <c r="D219" s="56"/>
      <c r="E219" s="127"/>
      <c r="F219" s="126"/>
      <c r="G219" s="125">
        <f ca="1">IFERROR(NOW()-F219,"-")</f>
        <v>45991.746063310187</v>
      </c>
      <c r="H219" s="126"/>
      <c r="I219" s="128" t="str">
        <f>IFERROR(VLOOKUP(D219,DB!A:F,6,0),"")</f>
        <v/>
      </c>
      <c r="J219" s="128" t="str">
        <f>IFERROR(VLOOKUP(D219,DB!A:G,7,0),"")</f>
        <v/>
      </c>
      <c r="K219" s="124"/>
      <c r="L219" s="123" t="str">
        <f>IFERROR(VLOOKUP(D219,DB!A:I,9,0),"")</f>
        <v/>
      </c>
    </row>
    <row r="220" spans="1:12" ht="15" customHeight="1">
      <c r="A220" s="129"/>
      <c r="B220" s="128" t="str">
        <f>IFERROR(VLOOKUP(D220,DB!A:K,11,0),"")</f>
        <v/>
      </c>
      <c r="C220" s="128"/>
      <c r="D220" s="56"/>
      <c r="E220" s="127"/>
      <c r="F220" s="126"/>
      <c r="G220" s="125">
        <f ca="1">IFERROR(NOW()-F220,"-")</f>
        <v>45991.746063310187</v>
      </c>
      <c r="H220" s="126"/>
      <c r="I220" s="128" t="str">
        <f>IFERROR(VLOOKUP(D220,DB!A:F,6,0),"")</f>
        <v/>
      </c>
      <c r="J220" s="128" t="str">
        <f>IFERROR(VLOOKUP(D220,DB!A:G,7,0),"")</f>
        <v/>
      </c>
      <c r="K220" s="124"/>
      <c r="L220" s="123" t="str">
        <f>IFERROR(VLOOKUP(D220,DB!A:I,9,0),"")</f>
        <v/>
      </c>
    </row>
    <row r="221" spans="1:12" ht="15" customHeight="1">
      <c r="A221" s="129"/>
      <c r="B221" s="128" t="str">
        <f>IFERROR(VLOOKUP(D221,DB!A:K,11,0),"")</f>
        <v/>
      </c>
      <c r="C221" s="128"/>
      <c r="D221" s="56"/>
      <c r="E221" s="127"/>
      <c r="F221" s="126"/>
      <c r="G221" s="125">
        <f ca="1">IFERROR(NOW()-F221,"-")</f>
        <v>45991.746063310187</v>
      </c>
      <c r="H221" s="126"/>
      <c r="I221" s="128" t="str">
        <f>IFERROR(VLOOKUP(D221,DB!A:F,6,0),"")</f>
        <v/>
      </c>
      <c r="J221" s="128" t="str">
        <f>IFERROR(VLOOKUP(D221,DB!A:G,7,0),"")</f>
        <v/>
      </c>
      <c r="K221" s="124"/>
      <c r="L221" s="123" t="str">
        <f>IFERROR(VLOOKUP(D221,DB!A:I,9,0),"")</f>
        <v/>
      </c>
    </row>
    <row r="222" spans="1:12" ht="15" customHeight="1">
      <c r="A222" s="129"/>
      <c r="B222" s="128" t="str">
        <f>IFERROR(VLOOKUP(D222,DB!A:K,11,0),"")</f>
        <v/>
      </c>
      <c r="C222" s="128"/>
      <c r="D222" s="56"/>
      <c r="E222" s="127"/>
      <c r="F222" s="126"/>
      <c r="G222" s="125">
        <f ca="1">IFERROR(NOW()-F222,"-")</f>
        <v>45991.746063310187</v>
      </c>
      <c r="H222" s="126"/>
      <c r="I222" s="128" t="str">
        <f>IFERROR(VLOOKUP(D222,DB!A:F,6,0),"")</f>
        <v/>
      </c>
      <c r="J222" s="128" t="str">
        <f>IFERROR(VLOOKUP(D222,DB!A:G,7,0),"")</f>
        <v/>
      </c>
      <c r="K222" s="124"/>
      <c r="L222" s="123" t="str">
        <f>IFERROR(VLOOKUP(D222,DB!A:I,9,0),"")</f>
        <v/>
      </c>
    </row>
    <row r="223" spans="1:12" ht="15" customHeight="1">
      <c r="A223" s="129"/>
      <c r="B223" s="128" t="str">
        <f>IFERROR(VLOOKUP(D223,DB!A:K,11,0),"")</f>
        <v/>
      </c>
      <c r="C223" s="128"/>
      <c r="D223" s="56"/>
      <c r="E223" s="127"/>
      <c r="F223" s="126"/>
      <c r="G223" s="125">
        <f ca="1">IFERROR(NOW()-F223,"-")</f>
        <v>45991.746063310187</v>
      </c>
      <c r="H223" s="126"/>
      <c r="I223" s="128" t="str">
        <f>IFERROR(VLOOKUP(D223,DB!A:F,6,0),"")</f>
        <v/>
      </c>
      <c r="J223" s="128" t="str">
        <f>IFERROR(VLOOKUP(D223,DB!A:G,7,0),"")</f>
        <v/>
      </c>
      <c r="K223" s="124"/>
      <c r="L223" s="123" t="str">
        <f>IFERROR(VLOOKUP(D223,DB!A:I,9,0),"")</f>
        <v/>
      </c>
    </row>
    <row r="224" spans="1:12" ht="15" customHeight="1">
      <c r="A224" s="129"/>
      <c r="B224" s="128" t="str">
        <f>IFERROR(VLOOKUP(D224,DB!A:K,11,0),"")</f>
        <v/>
      </c>
      <c r="C224" s="128"/>
      <c r="D224" s="56"/>
      <c r="E224" s="127"/>
      <c r="F224" s="126"/>
      <c r="G224" s="125">
        <f ca="1">IFERROR(NOW()-F224,"-")</f>
        <v>45991.746063310187</v>
      </c>
      <c r="H224" s="126"/>
      <c r="I224" s="128" t="str">
        <f>IFERROR(VLOOKUP(D224,DB!A:F,6,0),"")</f>
        <v/>
      </c>
      <c r="J224" s="128" t="str">
        <f>IFERROR(VLOOKUP(D224,DB!A:G,7,0),"")</f>
        <v/>
      </c>
      <c r="K224" s="124"/>
      <c r="L224" s="123" t="str">
        <f>IFERROR(VLOOKUP(D224,DB!A:I,9,0),"")</f>
        <v/>
      </c>
    </row>
    <row r="225" spans="1:12" ht="15" customHeight="1">
      <c r="A225" s="129"/>
      <c r="B225" s="128" t="str">
        <f>IFERROR(VLOOKUP(D225,DB!A:K,11,0),"")</f>
        <v/>
      </c>
      <c r="C225" s="128"/>
      <c r="D225" s="56"/>
      <c r="E225" s="127"/>
      <c r="F225" s="126"/>
      <c r="G225" s="125">
        <f ca="1">IFERROR(NOW()-F225,"-")</f>
        <v>45991.746063310187</v>
      </c>
      <c r="H225" s="126"/>
      <c r="I225" s="128" t="str">
        <f>IFERROR(VLOOKUP(D225,DB!A:F,6,0),"")</f>
        <v/>
      </c>
      <c r="J225" s="128" t="str">
        <f>IFERROR(VLOOKUP(D225,DB!A:G,7,0),"")</f>
        <v/>
      </c>
      <c r="K225" s="124"/>
      <c r="L225" s="123" t="str">
        <f>IFERROR(VLOOKUP(D225,DB!A:I,9,0),"")</f>
        <v/>
      </c>
    </row>
    <row r="226" spans="1:12" ht="15" customHeight="1">
      <c r="A226" s="129"/>
      <c r="B226" s="128" t="str">
        <f>IFERROR(VLOOKUP(D226,DB!A:K,11,0),"")</f>
        <v/>
      </c>
      <c r="C226" s="128"/>
      <c r="D226" s="56"/>
      <c r="E226" s="127"/>
      <c r="F226" s="126"/>
      <c r="G226" s="125">
        <f ca="1">IFERROR(NOW()-F226,"-")</f>
        <v>45991.746063310187</v>
      </c>
      <c r="H226" s="126"/>
      <c r="I226" s="128" t="str">
        <f>IFERROR(VLOOKUP(D226,DB!A:F,6,0),"")</f>
        <v/>
      </c>
      <c r="J226" s="128" t="str">
        <f>IFERROR(VLOOKUP(D226,DB!A:G,7,0),"")</f>
        <v/>
      </c>
      <c r="K226" s="124"/>
      <c r="L226" s="123" t="str">
        <f>IFERROR(VLOOKUP(D226,DB!A:I,9,0),"")</f>
        <v/>
      </c>
    </row>
    <row r="227" spans="1:12" ht="15" customHeight="1">
      <c r="A227" s="129"/>
      <c r="B227" s="128" t="str">
        <f>IFERROR(VLOOKUP(D227,DB!A:K,11,0),"")</f>
        <v/>
      </c>
      <c r="C227" s="128"/>
      <c r="D227" s="56"/>
      <c r="E227" s="127"/>
      <c r="F227" s="126"/>
      <c r="G227" s="125">
        <f ca="1">IFERROR(NOW()-F227,"-")</f>
        <v>45991.746063310187</v>
      </c>
      <c r="H227" s="126"/>
      <c r="I227" s="128" t="str">
        <f>IFERROR(VLOOKUP(D227,DB!A:F,6,0),"")</f>
        <v/>
      </c>
      <c r="J227" s="128" t="str">
        <f>IFERROR(VLOOKUP(D227,DB!A:G,7,0),"")</f>
        <v/>
      </c>
      <c r="K227" s="124"/>
      <c r="L227" s="123" t="str">
        <f>IFERROR(VLOOKUP(D227,DB!A:I,9,0),"")</f>
        <v/>
      </c>
    </row>
    <row r="228" spans="1:12" ht="15" customHeight="1">
      <c r="A228" s="129"/>
      <c r="B228" s="128" t="str">
        <f>IFERROR(VLOOKUP(D228,DB!A:K,11,0),"")</f>
        <v/>
      </c>
      <c r="C228" s="128"/>
      <c r="D228" s="56"/>
      <c r="E228" s="127"/>
      <c r="F228" s="126"/>
      <c r="G228" s="125">
        <f ca="1">IFERROR(NOW()-F228,"-")</f>
        <v>45991.746063310187</v>
      </c>
      <c r="H228" s="126"/>
      <c r="I228" s="128" t="str">
        <f>IFERROR(VLOOKUP(D228,DB!A:F,6,0),"")</f>
        <v/>
      </c>
      <c r="J228" s="128" t="str">
        <f>IFERROR(VLOOKUP(D228,DB!A:G,7,0),"")</f>
        <v/>
      </c>
      <c r="K228" s="124"/>
      <c r="L228" s="123" t="str">
        <f>IFERROR(VLOOKUP(D228,DB!A:I,9,0),"")</f>
        <v/>
      </c>
    </row>
    <row r="229" spans="1:12" ht="15" customHeight="1">
      <c r="A229" s="129"/>
      <c r="B229" s="128" t="str">
        <f>IFERROR(VLOOKUP(D229,DB!A:K,11,0),"")</f>
        <v/>
      </c>
      <c r="C229" s="128"/>
      <c r="D229" s="56"/>
      <c r="E229" s="127"/>
      <c r="F229" s="126"/>
      <c r="G229" s="125">
        <f ca="1">IFERROR(NOW()-F229,"-")</f>
        <v>45991.746063310187</v>
      </c>
      <c r="H229" s="126"/>
      <c r="I229" s="128" t="str">
        <f>IFERROR(VLOOKUP(D229,DB!A:F,6,0),"")</f>
        <v/>
      </c>
      <c r="J229" s="128" t="str">
        <f>IFERROR(VLOOKUP(D229,DB!A:G,7,0),"")</f>
        <v/>
      </c>
      <c r="K229" s="124"/>
      <c r="L229" s="123" t="str">
        <f>IFERROR(VLOOKUP(D229,DB!A:I,9,0),"")</f>
        <v/>
      </c>
    </row>
    <row r="230" spans="1:12" ht="15" customHeight="1">
      <c r="A230" s="129"/>
      <c r="B230" s="128" t="str">
        <f>IFERROR(VLOOKUP(D230,DB!A:K,11,0),"")</f>
        <v/>
      </c>
      <c r="C230" s="128"/>
      <c r="D230" s="56"/>
      <c r="E230" s="127"/>
      <c r="F230" s="126"/>
      <c r="G230" s="125">
        <f ca="1">IFERROR(NOW()-F230,"-")</f>
        <v>45991.746063310187</v>
      </c>
      <c r="H230" s="126"/>
      <c r="I230" s="128" t="str">
        <f>IFERROR(VLOOKUP(D230,DB!A:F,6,0),"")</f>
        <v/>
      </c>
      <c r="J230" s="128" t="str">
        <f>IFERROR(VLOOKUP(D230,DB!A:G,7,0),"")</f>
        <v/>
      </c>
      <c r="K230" s="124"/>
      <c r="L230" s="123" t="str">
        <f>IFERROR(VLOOKUP(D230,DB!A:I,9,0),"")</f>
        <v/>
      </c>
    </row>
  </sheetData>
  <customSheetViews>
    <customSheetView guid="{F6042A99-DD27-4453-835D-0834D95730CC}" filter="1" showAutoFilter="1">
      <pageMargins left="0" right="0" top="0" bottom="0" header="0" footer="0"/>
      <autoFilter ref="B1:M1" xr:uid="{039258CA-643B-4DA0-B71E-68A22F40F429}"/>
    </customSheetView>
  </customSheetViews>
  <dataValidations count="2">
    <dataValidation allowBlank="1" showInputMessage="1" showErrorMessage="1" sqref="E1" xr:uid="{5DBA255D-CDD9-49FB-AD3C-AF70AB4EE696}"/>
    <dataValidation type="list" allowBlank="1" showInputMessage="1" showErrorMessage="1" sqref="E2:E23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9"/>
  <sheetViews>
    <sheetView workbookViewId="0">
      <pane ySplit="1" topLeftCell="A2" activePane="bottomLeft" state="frozen"/>
      <selection pane="bottomLeft" activeCell="D6" sqref="D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39112</v>
      </c>
      <c r="N1" s="84" t="s">
        <v>39113</v>
      </c>
      <c r="O1" s="84" t="s">
        <v>39114</v>
      </c>
      <c r="P1" s="84" t="s">
        <v>39115</v>
      </c>
      <c r="Q1" s="84" t="s">
        <v>39116</v>
      </c>
      <c r="R1" s="84" t="s">
        <v>39117</v>
      </c>
      <c r="S1" s="84" t="s">
        <v>39118</v>
      </c>
      <c r="T1" s="84" t="s">
        <v>39119</v>
      </c>
      <c r="U1" s="84" t="s">
        <v>39120</v>
      </c>
      <c r="V1" s="84" t="s">
        <v>39121</v>
      </c>
      <c r="W1" s="84" t="s">
        <v>39122</v>
      </c>
      <c r="X1" s="84" t="s">
        <v>39123</v>
      </c>
      <c r="Y1" s="84" t="s">
        <v>39124</v>
      </c>
      <c r="Z1" s="84" t="s">
        <v>39125</v>
      </c>
      <c r="AA1" s="84" t="s">
        <v>39126</v>
      </c>
      <c r="AB1" s="84" t="s">
        <v>39127</v>
      </c>
      <c r="AC1" s="84" t="s">
        <v>39128</v>
      </c>
      <c r="AD1" s="84" t="s">
        <v>39129</v>
      </c>
      <c r="AE1" s="84" t="s">
        <v>39130</v>
      </c>
      <c r="AF1" s="84" t="s">
        <v>39131</v>
      </c>
      <c r="AG1" s="84" t="s">
        <v>39132</v>
      </c>
      <c r="AH1" s="84" t="s">
        <v>39133</v>
      </c>
      <c r="AI1" s="84" t="s">
        <v>39134</v>
      </c>
      <c r="AJ1" s="84" t="s">
        <v>39135</v>
      </c>
      <c r="AK1" s="84" t="s">
        <v>39136</v>
      </c>
      <c r="AL1" s="84" t="s">
        <v>39137</v>
      </c>
      <c r="AM1" s="84" t="s">
        <v>39138</v>
      </c>
      <c r="AN1" s="84" t="s">
        <v>39139</v>
      </c>
      <c r="AO1" s="84" t="s">
        <v>39140</v>
      </c>
      <c r="AP1" s="84" t="s">
        <v>39141</v>
      </c>
      <c r="AQ1" s="84" t="s">
        <v>39142</v>
      </c>
      <c r="AR1" s="84" t="s">
        <v>39143</v>
      </c>
      <c r="AS1" s="84" t="s">
        <v>39144</v>
      </c>
      <c r="AT1" s="84" t="s">
        <v>39145</v>
      </c>
      <c r="AU1" s="84" t="s">
        <v>39146</v>
      </c>
      <c r="AV1" s="84" t="s">
        <v>39147</v>
      </c>
      <c r="AW1" s="84" t="s">
        <v>39148</v>
      </c>
      <c r="AX1" s="84" t="s">
        <v>39149</v>
      </c>
      <c r="AY1" s="84" t="s">
        <v>39150</v>
      </c>
      <c r="AZ1" s="84" t="s">
        <v>39151</v>
      </c>
      <c r="BA1" s="84" t="s">
        <v>39152</v>
      </c>
      <c r="BB1" s="84" t="s">
        <v>39153</v>
      </c>
      <c r="BC1" s="84" t="s">
        <v>39154</v>
      </c>
      <c r="BD1" s="84" t="s">
        <v>39155</v>
      </c>
      <c r="BE1" s="84" t="s">
        <v>39156</v>
      </c>
      <c r="BF1" s="84" t="s">
        <v>39157</v>
      </c>
      <c r="BG1" s="84" t="s">
        <v>39158</v>
      </c>
      <c r="BH1" s="84" t="s">
        <v>39159</v>
      </c>
      <c r="BI1" s="84" t="s">
        <v>39160</v>
      </c>
      <c r="BJ1" s="84" t="s">
        <v>39161</v>
      </c>
      <c r="BK1" s="84" t="s">
        <v>39162</v>
      </c>
      <c r="BL1" s="84" t="s">
        <v>39163</v>
      </c>
      <c r="BM1" s="84" t="s">
        <v>39164</v>
      </c>
      <c r="BN1" s="84" t="s">
        <v>39165</v>
      </c>
      <c r="BO1" s="84" t="s">
        <v>39166</v>
      </c>
      <c r="BP1" s="84" t="s">
        <v>39167</v>
      </c>
      <c r="BQ1" s="84" t="s">
        <v>39168</v>
      </c>
      <c r="BR1" s="84" t="s">
        <v>39169</v>
      </c>
      <c r="BS1" s="84" t="s">
        <v>39170</v>
      </c>
      <c r="BT1" s="84" t="s">
        <v>39171</v>
      </c>
      <c r="BU1" s="84" t="s">
        <v>39172</v>
      </c>
      <c r="BV1" s="84" t="s">
        <v>39173</v>
      </c>
      <c r="BW1" s="84" t="s">
        <v>39174</v>
      </c>
      <c r="BX1" s="84" t="s">
        <v>39175</v>
      </c>
      <c r="BY1" s="84" t="s">
        <v>39176</v>
      </c>
      <c r="BZ1" s="84" t="s">
        <v>39177</v>
      </c>
      <c r="CA1" s="84" t="s">
        <v>39178</v>
      </c>
      <c r="CB1" s="84" t="s">
        <v>39179</v>
      </c>
      <c r="CC1" s="84" t="s">
        <v>39180</v>
      </c>
      <c r="CD1" s="84" t="s">
        <v>39181</v>
      </c>
      <c r="CE1" s="84" t="s">
        <v>39182</v>
      </c>
      <c r="CF1" s="84" t="s">
        <v>39183</v>
      </c>
      <c r="CG1" s="84" t="s">
        <v>39184</v>
      </c>
      <c r="CH1" s="84" t="s">
        <v>39185</v>
      </c>
      <c r="CI1" s="84" t="s">
        <v>39186</v>
      </c>
      <c r="CJ1" s="84" t="s">
        <v>39187</v>
      </c>
    </row>
    <row r="2" spans="1:88" s="115" customFormat="1" ht="31.5" customHeight="1">
      <c r="A2" s="58" t="s">
        <v>39188</v>
      </c>
      <c r="B2" s="58" t="s">
        <v>27</v>
      </c>
      <c r="C2" s="58">
        <v>1</v>
      </c>
      <c r="D2" s="58" t="s">
        <v>19608</v>
      </c>
      <c r="E2" s="81" t="s">
        <v>39189</v>
      </c>
      <c r="F2" s="71">
        <v>45322.056979166664</v>
      </c>
      <c r="G2" s="72" t="s">
        <v>39190</v>
      </c>
      <c r="H2" s="83">
        <v>45322.050729166665</v>
      </c>
      <c r="I2" s="58" t="s">
        <v>88</v>
      </c>
      <c r="J2" s="58" t="s">
        <v>65</v>
      </c>
      <c r="K2" s="82" t="s">
        <v>39191</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39192</v>
      </c>
      <c r="B3" s="58" t="str">
        <f>IFERROR(VLOOKUP(D3,DB!A:K,11,0),"")</f>
        <v>R2</v>
      </c>
      <c r="C3" s="58">
        <v>1</v>
      </c>
      <c r="D3" s="58" t="s">
        <v>25669</v>
      </c>
      <c r="E3" s="81" t="s">
        <v>39106</v>
      </c>
      <c r="F3" s="71">
        <v>45824.999837962961</v>
      </c>
      <c r="G3" s="72">
        <f t="shared" ref="G3" ca="1" si="0">IFERROR(NOW()-F3,"-")</f>
        <v>166.74622557870316</v>
      </c>
      <c r="H3" s="71">
        <v>45824.993587962963</v>
      </c>
      <c r="I3" s="58" t="str">
        <f>IFERROR(VLOOKUP(D3,DB!A:F,6,0),"")</f>
        <v>Generator-SG</v>
      </c>
      <c r="J3" s="58" t="str">
        <f>IFERROR(VLOOKUP(D3,DB!A:G,7,0),"")</f>
        <v>Good</v>
      </c>
      <c r="K3" s="82" t="s">
        <v>39193</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39194</v>
      </c>
      <c r="B4" s="18" t="str">
        <f>IFERROR(VLOOKUP(D4,DB!A:K,11,0),"")</f>
        <v>R2</v>
      </c>
      <c r="C4" s="18">
        <v>1</v>
      </c>
      <c r="D4" s="18" t="s">
        <v>17800</v>
      </c>
      <c r="E4" s="81" t="s">
        <v>39106</v>
      </c>
      <c r="F4" s="100">
        <v>45984.387418981481</v>
      </c>
      <c r="G4" s="101">
        <f ca="1">IFERROR(NOW()-F4,"-")</f>
        <v>7.3586445601831656</v>
      </c>
      <c r="H4" s="100">
        <v>45984.381168981483</v>
      </c>
      <c r="I4" s="18" t="str">
        <f>IFERROR(VLOOKUP(D4,DB!A:F,6,0),"")</f>
        <v>SCECO</v>
      </c>
      <c r="J4" s="18" t="str">
        <f>IFERROR(VLOOKUP(D4,DB!A:G,7,0),"")</f>
        <v>Vandalized</v>
      </c>
      <c r="K4" s="19" t="s">
        <v>39195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45991.746063541665</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45991.746063541665</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45991.746063541665</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45991.746063541665</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45991.746063541665</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45991.746063541665</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45991.746063541665</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45991.746063541665</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45991.746063541665</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45991.746063541665</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45991.746063541665</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45991.746063541665</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45991.746063541665</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45991.746063541665</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45991.746063541665</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45991.746063541665</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45991.746063541665</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45991.746063541665</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45991.746063541665</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45991.746063541665</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45991.746063541665</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45991.746063541665</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45991.746063541665</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45991.746063541665</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45991.746063541665</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45991.746063541665</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45991.746063541665</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45991.746063541665</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45991.746063541665</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45991.746063541665</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45991.746063541665</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45991.746063541665</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45991.746063541665</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45991.746063541665</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45991.746063541665</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45991.746063541665</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45991.746063541665</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45991.746063541665</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45991.746063541665</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45991.746063541665</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45991.746063541665</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45991.746063541665</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45991.746063541665</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45991.746063541665</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45991.746063541665</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45991.746063541665</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45991.746063541665</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45991.746063541665</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45991.746063541665</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45991.746063541665</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45991.746063541665</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45991.746063541665</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45991.746063541665</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45991.746063541665</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45991.746063541665</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45991.746063541665</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45991.746063541665</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45991.746063541665</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45991.746063541665</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45991.746063541665</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45991.746063541665</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45991.746063541665</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45991.746063541665</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45991.746063541665</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45991.746063541665</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sheetData>
  <dataValidations count="2">
    <dataValidation allowBlank="1" showInputMessage="1" showErrorMessage="1" sqref="E1" xr:uid="{4D935161-CDD3-4592-B877-3FB59C99E142}"/>
    <dataValidation type="list" allowBlank="1" showInputMessage="1" showErrorMessage="1" sqref="E3:E6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1"/>
  <sheetViews>
    <sheetView workbookViewId="0">
      <selection activeCell="K5" sqref="K5"/>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t="str">
        <f>IFERROR(VLOOKUP(#REF!,DB!#REF!,7,0),"")</f>
        <v/>
      </c>
      <c r="E2" s="18"/>
      <c r="F2" s="20"/>
      <c r="G2" s="21">
        <f t="shared" ref="G2:G30" ca="1" si="0">IFERROR(NOW()-F2,"-")</f>
        <v>45991.746063541665</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45991.746063541665</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45991.746063541665</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45991.746063541665</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45991.746063541665</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45991.746063541665</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45991.746063541665</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45991.746063541665</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45991.746063541665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45991.746063541665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45991.746063541665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45991.746063541665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45991.746063541665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45991.746063541665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45991.746063541665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45991.746063541665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45991.746063541665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45991.746063541665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45991.746063541665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45991.746063541665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45991.746063541665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45991.746063541665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45991.746063541665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45991.746063541665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45991.746063541665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45991.746063541665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45991.746063541665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45991.746063541665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45991.746063541665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ref="G31:G94" ca="1" si="1">IFERROR(NOW()-F31,"-")</f>
        <v>45991.746063541665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45991.746063541665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45991.746063541665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45991.746063541665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45991.746063541665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45991.746063541665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45991.746063541665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45991.746063541665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45991.746063541665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45991.746063541665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45991.746063541665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45991.746063541665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45991.746063541665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45991.746063541665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45991.746063541665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45991.746063541665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45991.746063541665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45991.746063541665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45991.746063541665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45991.746063541665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45991.746063541665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45991.746063541665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45991.746063541665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45991.746063541665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45991.746063541665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45991.746063541665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45991.746063541665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45991.746063541665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45991.746063541665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45991.746063541665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45991.746063541665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45991.746063541665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45991.746063541665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45991.746063541665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45991.746063541665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45991.746063541665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45991.746063541665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45991.746063541665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45991.746063541665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45991.746063541665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45991.746063541665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45991.746063541665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45991.746063541665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45991.746063541665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45991.746063541665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45991.746063541665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45991.746063541665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45991.746063541665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45991.746063541665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45991.746063541665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45991.746063541665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45991.746063541665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45991.746063541665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45991.746063541665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45991.746063541665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45991.746063541665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45991.746063541665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45991.746063541665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45991.746063541665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45991.746063541665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45991.746063541665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45991.746063541665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45991.746063541665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45991.746063541665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ref="G95:G158" ca="1" si="2">IFERROR(NOW()-F95,"-")</f>
        <v>45991.746063541665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45991.746063541665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45991.746063541665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45991.746063541665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45991.746063541665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45991.746063541665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45991.746063541665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45991.746063541665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45991.746063541665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45991.746063541665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45991.746063541665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45991.746063541665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45991.746063541665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45991.746063541665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45991.746063541665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45991.746063541665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45991.746063541665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45991.746063541665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45991.746063541665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45991.746063541665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45991.746063541665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45991.746063541665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45991.746063541665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45991.746063541665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45991.746063541665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45991.746063541665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45991.746063541665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45991.746063541665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45991.746063541665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45991.746063541665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45991.746063541665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45991.746063541665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45991.746063541665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45991.746063541665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45991.746063541665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45991.746063541665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45991.746063541665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45991.746063541665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45991.746063541665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45991.746063541665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45991.746063541665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45991.746063541665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45991.746063541665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45991.746063541665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45991.746063541665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45991.746063541665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45991.746063541665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45991.746063541665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45991.746063541665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45991.746063541665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45991.746063541665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45991.746063541665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45991.746063541665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45991.746063541665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45991.746063541665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45991.746063541665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45991.746063541665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45991.746063541665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45991.746063541665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45991.746063541665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45991.746063541665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45991.746063541665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45991.746063541665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45991.746063541665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ref="G159:G222" ca="1" si="3">IFERROR(NOW()-F159,"-")</f>
        <v>45991.746063541665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45991.746063541665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45991.746063541665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45991.746063541665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45991.746063541665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45991.746063541665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45991.746063541665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45991.746063541665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45991.746063541665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45991.746063541665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45991.746063541665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45991.746063541665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45991.746063541665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45991.746063541665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45991.746063541665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45991.746063541665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45991.746063541665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45991.746063541665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45991.746063541665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45991.746063541665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45991.746063541665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45991.746063541665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45991.746063541665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45991.746063541665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45991.746063541665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45991.746063541665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45991.746063541665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45991.746063541665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45991.746063541665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45991.746063541665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45991.746063541665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45991.746063541665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45991.746063541665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45991.746063541665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45991.746063541665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45991.746063541665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45991.746063541665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45991.746063541665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45991.746063541665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45991.746063541665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45991.746063541665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45991.746063541665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45991.746063541665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45991.746063541665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45991.746063541665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45991.746063541665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45991.746063541665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45991.746063541665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45991.746063541665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45991.746063541665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45991.746063541665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45991.746063541665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45991.746063541665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45991.746063541665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45991.746063541665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45991.746063541665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45991.746063541665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45991.746063541665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45991.746063541665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45991.746063541665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45991.746063541665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45991.746063541665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45991.746063541665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45991.746063541665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ref="G223:G286" ca="1" si="4">IFERROR(NOW()-F223,"-")</f>
        <v>45991.746063541665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45991.746063541665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45991.746063541665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45991.746063541665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45991.746063541665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45991.746063541665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45991.746063541665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45991.746063541665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45991.746063541665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45991.746063541665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45991.746063541665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45991.746063541665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45991.746063541665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45991.746063541665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45991.746063541665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45991.746063541665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45991.746063541665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45991.746063541665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45991.746063541665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45991.746063541665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45991.746063541665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45991.746063541665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45991.746063541665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45991.746063541665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45991.746063541665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45991.746063541665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45991.746063541665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45991.746063541665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45991.746063541665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45991.746063541665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45991.746063541665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45991.746063541665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45991.746063541665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45991.746063541665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45991.746063541665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45991.746063541665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45991.746063541665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45991.746063541665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45991.746063541665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45991.746063541665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45991.746063541665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45991.746063541665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45991.746063541665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45991.746063541665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45991.746063541665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45991.746063541665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45991.746063541665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45991.746063541665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45991.746063541665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45991.746063541665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45991.746063541665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45991.746063541665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45991.746063541665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45991.746063541665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45991.746063541665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45991.746063541665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45991.746063541665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45991.746063541665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45991.746063541665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45991.746063541665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45991.746063541665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45991.746063541665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45991.746063541665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45991.746063541665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ref="G287:G350" ca="1" si="5">IFERROR(NOW()-F287,"-")</f>
        <v>45991.746063541665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45991.746063541665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45991.746063541665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45991.746063541665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45991.746063541665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45991.746063541665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45991.746063541665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45991.746063541665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45991.746063541665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45991.746063541665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45991.746063541665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45991.746063541665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45991.746063541665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45991.746063541665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45991.746063541665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45991.746063541665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45991.746063541665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45991.746063541665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45991.746063541665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45991.746063541665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45991.746063541665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45991.746063541665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45991.746063541665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45991.746063541665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45991.746063541665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45991.746063541665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45991.746063541665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45991.746063541665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45991.746063541665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45991.746063541665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45991.746063541665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45991.746063541665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45991.746063541665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45991.746063541665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45991.746063541665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45991.746063541665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45991.746063541665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45991.746063541665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45991.746063541665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45991.746063541665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45991.746063541665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45991.746063541665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45991.746063541665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45991.746063541665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45991.746063541665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45991.746063541665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45991.746063541665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45991.746063541665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45991.746063541665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45991.746063541665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45991.746063541665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45991.746063541665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45991.746063541665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45991.746063541665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45991.746063541665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45991.746063541665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45991.746063541665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45991.746063541665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45991.746063541665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45991.746063541665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45991.746063541665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45991.746063541665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45991.746063541665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45991.746063541665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ref="G351:G414" ca="1" si="6">IFERROR(NOW()-F351,"-")</f>
        <v>45991.746063541665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45991.746063541665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45991.746063541665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45991.746063541665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45991.746063541665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45991.746063541665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45991.746063541665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45991.746063541665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45991.746063541665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45991.746063541665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45991.746063541665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45991.746063541665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45991.746063541665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45991.746063541665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45991.746063541665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45991.746063541665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45991.746063541665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45991.746063541665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45991.746063541665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45991.746063541665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45991.746063541665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45991.746063541665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45991.746063541665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45991.746063541665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45991.746063541665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45991.746063541665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45991.746063541665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45991.746063541665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45991.746063541665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45991.746063541665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45991.746063541665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45991.746063541665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45991.746063541665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45991.746063541665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45991.746063541665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45991.746063541665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45991.746063541665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45991.746063541665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45991.746063541665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45991.746063541665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45991.746063541665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45991.746063541665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45991.746063541665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45991.746063541665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45991.746063541665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45991.746063541665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45991.746063541665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45991.746063541665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45991.746063541665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45991.746063541665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45991.746063541665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45991.746063541665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45991.746063541665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45991.746063541665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45991.746063541665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45991.746063541665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45991.746063541665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45991.746063541665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45991.746063541665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45991.746063541665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45991.746063541665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45991.746063541665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45991.746063541665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45991.746063541665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ref="G415:G478" ca="1" si="7">IFERROR(NOW()-F415,"-")</f>
        <v>45991.746063541665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45991.746063541665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45991.746063541665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45991.746063541665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45991.746063541665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45991.746063541665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45991.746063541665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45991.746063541665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45991.746063541665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45991.746063541665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45991.746063541665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45991.746063541665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45991.746063541665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45991.746063541665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45991.746063541665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45991.746063541665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45991.746063541665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45991.746063541665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45991.746063541665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45991.746063541665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45991.746063541665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45991.746063541665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45991.746063541665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45991.746063541665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45991.746063541665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45991.746063541665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45991.746063541665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45991.746063541665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45991.746063541665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45991.746063541665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45991.746063541665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45991.746063541665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45991.746063541665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45991.746063541665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45991.746063541665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45991.746063541665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45991.746063541665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45991.746063541665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45991.746063541665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45991.746063541665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45991.746063541665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45991.746063541665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45991.746063541665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45991.746063541665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45991.746063541665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45991.746063541665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45991.746063541665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45991.746063541665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45991.746063541665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45991.746063541665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45991.746063541665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45991.746063541665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45991.746063541665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45991.746063541665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45991.746063541665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45991.746063541665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45991.746063541665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45991.746063541665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45991.746063541665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45991.746063541665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45991.746063541665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45991.746063541665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45991.746063541665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45991.746063541665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ref="G479:G542" ca="1" si="8">IFERROR(NOW()-F479,"-")</f>
        <v>45991.746063541665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45991.746063541665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45991.746063541665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45991.746063541665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45991.746063541665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45991.746063541665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45991.746063541665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45991.746063541665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45991.746063541665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45991.746063541665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45991.746063541665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45991.746063541665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45991.746063541665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45991.746063541665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45991.746063541665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45991.746063541665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45991.746063541665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45991.746063541665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45991.746063541665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45991.746063541665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45991.746063541665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45991.746063541665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45991.746063541665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45991.746063541665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45991.746063541665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45991.746063541665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45991.746063541665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45991.746063541665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45991.746063541665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45991.746063541665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45991.746063541665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45991.746063541665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45991.746063541665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45991.746063541665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45991.746063541665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45991.746063541665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45991.746063541665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45991.746063541665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45991.746063541665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45991.746063541665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45991.746063541665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45991.746063541665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45991.746063541665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45991.746063541665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45991.746063541665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45991.746063541665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45991.746063541665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45991.746063541665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45991.746063541665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45991.746063541665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45991.746063541665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45991.746063541665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45991.746063541665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45991.746063541665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45991.746063541665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45991.746063541665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45991.746063541665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45991.746063541665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45991.746063541665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45991.746063541665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45991.746063541665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45991.746063541665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45991.746063541665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45991.746063541665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ref="G543:G606" ca="1" si="9">IFERROR(NOW()-F543,"-")</f>
        <v>45991.746063541665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45991.746063541665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45991.746063541665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45991.746063541665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45991.746063541665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45991.746063541665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45991.746063541665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45991.746063541665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45991.746063541665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45991.746063541665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45991.746063541665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45991.746063541665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45991.746063541665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45991.746063541665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45991.746063541665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45991.746063541665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45991.746063541665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45991.746063541665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45991.746063541665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45991.746063541665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45991.746063541665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45991.746063541665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45991.746063541665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45991.746063541665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45991.746063541665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45991.746063541665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45991.746063541665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45991.746063541665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45991.746063541665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45991.746063541665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45991.746063541665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45991.746063541665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45991.746063541665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45991.746063541665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45991.746063541665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45991.746063541665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45991.746063541665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45991.746063541665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45991.746063541665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45991.746063541665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45991.746063541665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45991.746063541665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45991.746063541665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45991.746063541665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45991.746063541665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45991.746063541665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45991.746063541665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45991.746063541665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45991.746063541665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45991.746063541665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45991.746063541665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45991.746063541665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45991.746063541665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45991.746063541665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45991.746063541665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45991.746063541665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45991.746063541665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45991.746063541665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45991.746063541665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45991.746063541665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45991.746063541665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45991.746063541665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45991.746063541665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45991.746063541665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ref="G607:G670" ca="1" si="10">IFERROR(NOW()-F607,"-")</f>
        <v>45991.746063541665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45991.746063541665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45991.746063541665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45991.746063541665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45991.746063541665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45991.746063541665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45991.746063541665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45991.746063541665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45991.746063541665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45991.746063541665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45991.746063541665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45991.746063541665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45991.746063541665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45991.746063541665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45991.746063541665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45991.746063541665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45991.746063541665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45991.746063541665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45991.746063541665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45991.746063541665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45991.746063541665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45991.746063541665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45991.746063541665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45991.746063541665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45991.746063541665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45991.746063541665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45991.746063541665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45991.746063541665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45991.746063541665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45991.746063541665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45991.746063541665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45991.746063541665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45991.746063541665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45991.746063541665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45991.746063541665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45991.746063541665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45991.746063541665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45991.746063541665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45991.746063541665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45991.746063541665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45991.746063541665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45991.746063541665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45991.746063541665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45991.746063541665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45991.746063541665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45991.746063541665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45991.746063541665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45991.746063541665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45991.746063541665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45991.746063541665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45991.746063541665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45991.746063541665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45991.746063541665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45991.746063541665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45991.746063541665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45991.746063541665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45991.746063541665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45991.746063541665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45991.746063541665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45991.746063541665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45991.746063541665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45991.746063541665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45991.746063541665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45991.746063541665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ref="G671:G734" ca="1" si="11">IFERROR(NOW()-F671,"-")</f>
        <v>45991.746063541665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45991.746063541665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45991.746063541665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45991.746063541665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45991.746063541665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45991.746063541665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45991.746063541665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45991.746063541665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45991.746063541665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45991.746063541665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45991.746063541665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45991.746063541665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45991.746063541665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45991.746063541665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45991.746063541665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45991.746063541665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45991.746063541665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45991.746063541665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45991.746063541665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45991.746063541665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45991.746063541665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45991.746063541665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45991.746063541665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45991.746063541665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45991.746063541665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45991.746063541665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45991.746063541665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45991.746063541665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45991.746063541665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45991.746063541665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45991.746063541665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45991.746063541665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45991.746063541665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45991.746063541665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45991.746063541665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45991.746063541665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45991.746063541665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45991.746063541665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45991.746063541665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45991.746063541665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45991.746063541665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45991.746063541665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45991.746063541665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45991.746063541665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45991.746063541665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45991.746063541665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45991.746063541665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45991.746063541665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45991.746063541665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45991.746063541665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45991.746063541665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45991.746063541665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45991.746063541665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45991.746063541665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45991.746063541665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45991.746063541665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45991.746063541665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45991.746063541665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45991.746063541665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45991.746063541665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45991.746063541665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45991.746063541665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45991.746063541665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45991.746063541665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ref="G735:G798" ca="1" si="12">IFERROR(NOW()-F735,"-")</f>
        <v>45991.746063541665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45991.746063541665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45991.746063541665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45991.746063541665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45991.746063541665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45991.746063541665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45991.746063541665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45991.746063541665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45991.746063541665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45991.746063541665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45991.746063541665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45991.746063541665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45991.746063541665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45991.746063541665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45991.746063541665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45991.746063541665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45991.746063541665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45991.746063541665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45991.746063541665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45991.746063541665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45991.746063541665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45991.746063541665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45991.746063541665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45991.746063541665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45991.746063541665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45991.746063541665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45991.746063541665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45991.746063541665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45991.746063541665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45991.746063541665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45991.746063541665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45991.746063541665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45991.746063541665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45991.746063541665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45991.746063541665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45991.746063541665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45991.746063541665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45991.746063541665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45991.746063541665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45991.746063541665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45991.746063541665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45991.746063541665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45991.746063541665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45991.746063541665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45991.746063541665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45991.746063541665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45991.746063541665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45991.746063541665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45991.746063541665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45991.746063541665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45991.746063541665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45991.746063541665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45991.746063541665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45991.746063541665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45991.746063541665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45991.746063541665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45991.746063541665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45991.746063541665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45991.746063541665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45991.746063541665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45991.746063541665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45991.746063541665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45991.746063541665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45991.746063541665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ref="G799:G862" ca="1" si="13">IFERROR(NOW()-F799,"-")</f>
        <v>45991.746063541665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45991.746063541665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45991.746063541665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45991.746063541665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45991.746063541665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45991.746063541665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45991.746063541665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45991.746063541665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45991.746063541665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45991.746063541665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45991.746063541665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45991.746063541665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45991.746063541665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45991.746063541665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45991.746063541665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45991.746063541665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45991.746063541665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45991.746063541665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45991.746063541665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45991.746063541665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45991.746063541665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45991.746063541665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45991.746063541665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45991.746063541665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45991.746063541665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45991.746063541665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45991.746063541665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45991.746063541665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45991.746063541665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45991.746063541665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45991.746063541665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45991.746063541665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45991.746063541665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45991.746063541665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45991.746063541665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45991.746063541665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45991.746063541665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45991.746063541665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45991.746063541665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45991.746063541665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45991.746063541665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45991.746063541665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45991.746063541665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45991.746063541665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45991.746063541665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45991.746063541665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45991.746063541665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45991.746063541665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45991.746063541665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45991.746063541665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45991.746063541665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45991.746063541665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45991.746063541665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45991.746063541665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45991.746063541665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45991.746063541665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45991.746063541665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45991.746063541665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45991.746063541665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45991.746063541665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45991.746063541665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45991.746063541665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45991.746063541665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45991.746063541665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ref="G863:G926" ca="1" si="14">IFERROR(NOW()-F863,"-")</f>
        <v>45991.746063541665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45991.746063541665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45991.746063541665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45991.746063541665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45991.746063541665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45991.746063541665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45991.746063541665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45991.746063541665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45991.746063541665</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45991.746063541665</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45991.746063541665</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45991.746063541665</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45991.746063541665</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45991.746063541665</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45991.746063541665</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45991.746063541665</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45991.746063541665</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45991.746063541665</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45991.746063541665</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45991.746063541665</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45991.746063541665</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45991.746063541665</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45991.746063541665</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45991.746063541665</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45991.746063541665</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45991.746063541665</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45991.746063541665</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45991.746063541665</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45991.746063541665</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45991.746063541665</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45991.746063541665</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45991.746063541665</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45991.746063541665</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45991.746063541665</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45991.746063541665</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45991.746063541665</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45991.746063541665</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45991.746063541665</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45991.746063541665</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45991.746063541665</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45991.746063541665</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45991.746063541665</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45991.746063541665</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45991.746063541665</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45991.746063541665</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45991.746063541665</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45991.746063541665</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45991.746063541665</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45991.746063541665</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45991.746063541665</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45991.746063541665</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45991.746063541665</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45991.746063541665</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45991.746063541665</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45991.746063541665</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45991.746063541665</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45991.746063541665</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45991.746063541665</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45991.746063541665</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45991.746063541665</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45991.746063541665</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45991.746063541665</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45991.746063541665</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45991.746063541665</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ref="G927:G941" ca="1" si="15">IFERROR(NOW()-F927,"-")</f>
        <v>45991.746063541665</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45991.746063541665</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45991.746063541665</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45991.746063541665</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45991.746063541665</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45991.746063541665</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45991.746063541665</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45991.746063541665</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45991.746063541665</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45991.746063541665</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45991.746063541665</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45991.746063541665</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45991.746063541665</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45991.746063541665</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45991.746063541665</v>
      </c>
      <c r="H941" s="22"/>
      <c r="I941" s="19" t="str">
        <f>IFERROR(VLOOKUP(D941,DB!A:F,6,0),"")</f>
        <v/>
      </c>
      <c r="J941" s="18" t="str">
        <f>IFERROR(VLOOKUP(D941,DB!A:G,7,0),"")</f>
        <v/>
      </c>
      <c r="K941" s="42"/>
      <c r="L941" s="23" t="str">
        <f>IFERROR(VLOOKUP(D941,DB!A:I,9,0),"")</f>
        <v/>
      </c>
    </row>
  </sheetData>
  <dataValidations count="2">
    <dataValidation allowBlank="1" showInputMessage="1" showErrorMessage="1" sqref="E1" xr:uid="{5914219A-CB83-432D-936A-CC0CB6F3982A}"/>
    <dataValidation type="list" allowBlank="1" showInputMessage="1" showErrorMessage="1" sqref="E2:E94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1"/>
  <sheetViews>
    <sheetView workbookViewId="0">
      <selection activeCell="D28" sqref="D2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39196</v>
      </c>
      <c r="B2" s="88" t="str">
        <f>IFERROR(VLOOKUP(D2,DB!A:K,11,0),"")</f>
        <v>R4</v>
      </c>
      <c r="C2" s="90">
        <v>1</v>
      </c>
      <c r="D2" s="88" t="s">
        <v>35166</v>
      </c>
      <c r="E2" s="91" t="s">
        <v>39106</v>
      </c>
      <c r="F2" s="92">
        <v>45703.480717592596</v>
      </c>
      <c r="G2" s="93">
        <f ca="1">IFERROR(NOW()-F2,"")</f>
        <v>288.26534594906843</v>
      </c>
      <c r="H2" s="92">
        <v>45703.474768518521</v>
      </c>
      <c r="I2" s="92" t="str">
        <f>IFERROR(VLOOKUP(D2,DB!A:F,6,0),"")</f>
        <v>SCECO</v>
      </c>
      <c r="J2" s="92" t="str">
        <f>IFERROR(VLOOKUP(D2,DB!A:G,7,0),"")</f>
        <v>Dead</v>
      </c>
      <c r="K2" s="94" t="s">
        <v>39197</v>
      </c>
      <c r="L2" s="88" t="str">
        <f>IFERROR(VLOOKUP(D2,DB!A:I,9,0),"")</f>
        <v>Latis</v>
      </c>
    </row>
    <row r="3" spans="1:16" ht="15" customHeight="1">
      <c r="A3" s="110" t="s">
        <v>39198</v>
      </c>
      <c r="B3" s="110" t="str">
        <f>IFERROR(VLOOKUP(D3,DB!A:K,11,0),"")</f>
        <v>R4</v>
      </c>
      <c r="C3" s="90">
        <v>1</v>
      </c>
      <c r="D3" s="88" t="s">
        <v>35087</v>
      </c>
      <c r="E3" s="91" t="s">
        <v>39106</v>
      </c>
      <c r="F3" s="92">
        <v>45991.724120370367</v>
      </c>
      <c r="G3" s="93">
        <f t="shared" ref="G3:G33" ca="1" si="0">IFERROR(NOW()-F3,"")</f>
        <v>2.1943171297607478E-2</v>
      </c>
      <c r="H3" s="92">
        <v>45991.718553240738</v>
      </c>
      <c r="I3" s="110" t="str">
        <f>IFERROR(VLOOKUP(D3,DB!A:F,6,0),"")</f>
        <v>Generator-SG</v>
      </c>
      <c r="J3" s="110" t="str">
        <f>IFERROR(VLOOKUP(D3,DB!A:G,7,0),"")</f>
        <v>Vandalized</v>
      </c>
      <c r="K3" s="94" t="s">
        <v>39199</v>
      </c>
      <c r="L3" s="88" t="str">
        <f>IFERROR(VLOOKUP(D3,DB!A:I,9,0),"")</f>
        <v>Latis</v>
      </c>
    </row>
    <row r="4" spans="1:16" ht="15" customHeight="1">
      <c r="A4" s="110"/>
      <c r="B4" s="110" t="str">
        <f>IFERROR(VLOOKUP(D4,DB!A:K,11,0),"")</f>
        <v/>
      </c>
      <c r="C4" s="90"/>
      <c r="D4" s="88"/>
      <c r="E4" s="91"/>
      <c r="F4" s="92"/>
      <c r="G4" s="93">
        <f t="shared" ca="1" si="0"/>
        <v>45991.746063541665</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45991.746063541665</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45991.746063541665</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45991.746063541665</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45991.746063541665</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45991.746063541665</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45991.746063541665</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45991.746063541665</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45991.746063541665</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45991.746063541665</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45991.746063541665</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45991.746063541665</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45991.746063541665</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45991.746063541665</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45991.746063541665</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45991.746063541665</v>
      </c>
      <c r="H19" s="92"/>
      <c r="I19" s="110" t="str">
        <f>IFERROR(VLOOKUP(D19,DB!A:F,6,0),"")</f>
        <v/>
      </c>
      <c r="J19" s="110" t="str">
        <f>IFERROR(VLOOKUP(D19,DB!A:G,7,0),"")</f>
        <v/>
      </c>
      <c r="K19" s="94"/>
      <c r="L19" s="88" t="str">
        <f>IFERROR(VLOOKUP(D19,DB!A:I,9,0),"")</f>
        <v/>
      </c>
    </row>
    <row r="20" spans="1:12" ht="15" customHeight="1">
      <c r="A20" s="110"/>
      <c r="B20" s="110" t="str">
        <f>IFERROR(VLOOKUP(D21,DB!A:K,11,0),"")</f>
        <v/>
      </c>
      <c r="C20" s="90"/>
      <c r="D20" s="88"/>
      <c r="E20" s="91"/>
      <c r="F20" s="92"/>
      <c r="G20" s="93">
        <f t="shared" ca="1" si="0"/>
        <v>45991.746063541665</v>
      </c>
      <c r="H20" s="92"/>
      <c r="I20" s="110" t="str">
        <f>IFERROR(VLOOKUP(D21,DB!A:F,6,0),"")</f>
        <v/>
      </c>
      <c r="J20" s="110" t="str">
        <f>IFERROR(VLOOKUP(D21,DB!A:G,7,0),"")</f>
        <v/>
      </c>
      <c r="K20" s="94"/>
      <c r="L20" s="88" t="str">
        <f>IFERROR(VLOOKUP(D21,DB!A:I,9,0),"")</f>
        <v/>
      </c>
    </row>
    <row r="21" spans="1:12" ht="15" customHeight="1">
      <c r="A21" s="110"/>
      <c r="B21" s="110" t="str">
        <f>IFERROR(VLOOKUP(#REF!,DB!A:K,11,0),"")</f>
        <v/>
      </c>
      <c r="C21" s="90"/>
      <c r="D21" s="88"/>
      <c r="E21" s="91"/>
      <c r="F21" s="92"/>
      <c r="G21" s="93">
        <f t="shared" ca="1" si="0"/>
        <v>45991.746063541665</v>
      </c>
      <c r="H21" s="92"/>
      <c r="I21" s="110" t="str">
        <f>IFERROR(VLOOKUP(#REF!,DB!A:F,6,0),"")</f>
        <v/>
      </c>
      <c r="J21" s="110" t="str">
        <f>IFERROR(VLOOKUP(#REF!,DB!A:G,7,0),"")</f>
        <v/>
      </c>
      <c r="K21" s="94"/>
      <c r="L21" s="88" t="str">
        <f>IFERROR(VLOOKUP(#REF!,DB!A:I,9,0),"")</f>
        <v/>
      </c>
    </row>
    <row r="22" spans="1:12" ht="15" customHeight="1">
      <c r="A22" s="110"/>
      <c r="B22" s="110" t="str">
        <f>IFERROR(VLOOKUP(D22,DB!A:K,11,0),"")</f>
        <v/>
      </c>
      <c r="C22" s="90"/>
      <c r="D22" s="88"/>
      <c r="E22" s="91"/>
      <c r="F22" s="92"/>
      <c r="G22" s="93">
        <f t="shared" ca="1" si="0"/>
        <v>45991.746063541665</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45991.746063541665</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45991.746063541665</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45991.746063541665</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45991.746063541665</v>
      </c>
      <c r="H26" s="92"/>
      <c r="I26" s="110" t="str">
        <f>IFERROR(VLOOKUP(D26,DB!A:F,6,0),"")</f>
        <v/>
      </c>
      <c r="J26" s="110" t="str">
        <f>IFERROR(VLOOKUP(D26,DB!A:G,7,0),"")</f>
        <v/>
      </c>
      <c r="K26" s="94"/>
      <c r="L26" s="88" t="str">
        <f>IFERROR(VLOOKUP(D26,DB!A:I,9,0),"")</f>
        <v/>
      </c>
    </row>
    <row r="27" spans="1:12" ht="15" customHeight="1">
      <c r="A27" s="110"/>
      <c r="B27" s="110" t="str">
        <f>IFERROR(VLOOKUP(D28,DB!A:K,11,0),"")</f>
        <v/>
      </c>
      <c r="C27" s="90"/>
      <c r="D27" s="150"/>
      <c r="E27" s="91"/>
      <c r="F27" s="92"/>
      <c r="G27" s="93">
        <f t="shared" ca="1" si="0"/>
        <v>45991.746063541665</v>
      </c>
      <c r="H27" s="92"/>
      <c r="I27" s="110" t="str">
        <f>IFERROR(VLOOKUP(D28,DB!A:F,6,0),"")</f>
        <v/>
      </c>
      <c r="J27" s="110" t="str">
        <f>IFERROR(VLOOKUP(D28,DB!A:G,7,0),"")</f>
        <v/>
      </c>
      <c r="K27" s="94"/>
      <c r="L27" s="88" t="str">
        <f>IFERROR(VLOOKUP(D28,DB!A:I,9,0),"")</f>
        <v/>
      </c>
    </row>
    <row r="28" spans="1:12" ht="15" customHeight="1">
      <c r="A28" s="110"/>
      <c r="B28" s="110" t="str">
        <f>IFERROR(VLOOKUP(#REF!,DB!A:K,11,0),"")</f>
        <v/>
      </c>
      <c r="C28" s="90"/>
      <c r="D28" s="88"/>
      <c r="E28" s="91"/>
      <c r="F28" s="92"/>
      <c r="G28" s="93">
        <f t="shared" ca="1" si="0"/>
        <v>45991.746063541665</v>
      </c>
      <c r="H28" s="92"/>
      <c r="I28" s="110" t="str">
        <f>IFERROR(VLOOKUP(#REF!,DB!A:F,6,0),"")</f>
        <v/>
      </c>
      <c r="J28" s="110" t="str">
        <f>IFERROR(VLOOKUP(#REF!,DB!A:G,7,0),"")</f>
        <v/>
      </c>
      <c r="K28" s="94"/>
      <c r="L28" s="88" t="str">
        <f>IFERROR(VLOOKUP(#REF!,DB!A:I,9,0),"")</f>
        <v/>
      </c>
    </row>
    <row r="29" spans="1:12" ht="15" customHeight="1">
      <c r="A29" s="110"/>
      <c r="B29" s="110" t="str">
        <f>IFERROR(VLOOKUP(D29,DB!A:K,11,0),"")</f>
        <v/>
      </c>
      <c r="C29" s="90"/>
      <c r="D29" s="88"/>
      <c r="E29" s="91"/>
      <c r="F29" s="92"/>
      <c r="G29" s="93">
        <f t="shared" ca="1" si="0"/>
        <v>45991.746063541665</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45991.746063541665</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45991.746063541665</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45991.746063541665</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45991.746063541665</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ref="G34:G97" ca="1" si="1">IFERROR(NOW()-F34,"")</f>
        <v>45991.746063541665</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45991.746063541665</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45991.746063541665</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45991.746063541665</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45991.746063541665</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45991.746063541665</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45991.746063541665</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45991.746063541665</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45991.746063541665</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45991.746063541665</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45991.746063541665</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45991.746063541665</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45991.746063541665</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45991.746063541665</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45991.746063541665</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45991.746063541665</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45991.746063541665</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45991.746063541665</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45991.746063541665</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45991.746063541665</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45991.746063541665</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45991.746063541665</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45991.746063541665</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45991.746063541665</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45991.746063541665</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45991.746063541665</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45991.746063541665</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45991.746063541665</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45991.746063541665</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45991.746063541665</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45991.746063541665</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45991.746063541665</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45991.746063541665</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45991.746063541665</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45991.746063541665</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45991.746063541665</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45991.746063541665</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45991.746063541665</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45991.746063541665</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45991.746063541665</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45991.746063541665</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45991.746063541665</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45991.746063541665</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45991.746063541665</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45991.746063541665</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45991.746063541665</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45991.746063541665</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45991.746063541665</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45991.746063541665</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45991.746063541665</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45991.746063541665</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45991.746063541665</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45991.746063541665</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45991.746063541665</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45991.746063541665</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45991.746063541665</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45991.746063541665</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45991.746063541665</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45991.746063541665</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45991.746063541665</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45991.746063541665</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45991.746063541665</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45991.746063541665</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45991.746063541665</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ref="G98:G161" ca="1" si="2">IFERROR(NOW()-F98,"")</f>
        <v>45991.746063541665</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45991.746063541665</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45991.746063541665</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45991.746063541665</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45991.746063541665</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45991.746063541665</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45991.746063541665</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45991.746063541665</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45991.746063541665</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45991.746063541665</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45991.746063541665</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45991.746063541665</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45991.746063541665</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45991.746063541665</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45991.746063541665</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45991.746063541665</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45991.746063541665</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45991.746063541665</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45991.746063541665</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45991.746063541665</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45991.746063541665</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45991.746063541665</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45991.746063541665</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45991.746063541665</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45991.746063541665</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45991.746063541665</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45991.746063541665</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45991.746063541665</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45991.746063541665</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45991.746063541665</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45991.746063541665</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45991.746063541665</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45991.746063541665</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45991.746063541665</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45991.746063541665</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45991.746063541665</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45991.746063541665</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45991.746063541665</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45991.746063541665</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45991.746063541665</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45991.746063541665</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45991.746063541665</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45991.746063541665</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45991.746063541665</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45991.746063541665</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45991.746063541665</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45991.746063541665</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45991.746063541665</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45991.746063541665</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45991.746063541665</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45991.746063541665</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45991.746063541665</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45991.746063541665</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45991.746063541665</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45991.746063541665</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45991.746063541665</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45991.746063541665</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45991.746063541665</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45991.746063541665</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45991.746063541665</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45991.746063541665</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45991.746063541665</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45991.746063541665</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45991.746063541665</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ref="G162:G225" ca="1" si="3">IFERROR(NOW()-F162,"")</f>
        <v>45991.746063541665</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45991.746063541665</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45991.746063541665</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45991.746063541665</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45991.746063541665</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45991.746063541665</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45991.746063541665</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45991.746063541665</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45991.746063541665</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45991.746063541665</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45991.746063541665</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45991.746063541665</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45991.746063541665</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45991.746063541665</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45991.746063541665</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45991.746063541665</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45991.746063541665</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45991.746063541665</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45991.746063541665</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45991.746063541665</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45991.746063541665</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45991.746063541665</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45991.746063541665</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45991.746063541665</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45991.746063541665</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45991.746063541665</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45991.746063541665</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45991.746063541665</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45991.746063541665</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45991.746063541665</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45991.746063541665</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45991.746063541665</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45991.746063541665</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45991.746063541665</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45991.746063541665</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45991.746063541665</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45991.746063541665</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45991.746063541665</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45991.746063541665</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45991.746063541665</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45991.746063541665</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45991.746063541665</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45991.746063541665</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45991.746063541665</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45991.746063541665</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45991.746063541665</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45991.746063541665</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45991.746063541665</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45991.746063541665</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45991.746063541665</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45991.746063541665</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45991.746063541665</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45991.746063541665</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45991.746063541665</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45991.746063541665</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45991.746063541665</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45991.746063541665</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45991.746063541665</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45991.746063541665</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45991.746063541665</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45991.746063541665</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45991.746063541665</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45991.746063541665</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45991.746063541665</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ref="G226:G271" ca="1" si="4">IFERROR(NOW()-F226,"")</f>
        <v>45991.746063541665</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45991.746063541665</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45991.746063541665</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45991.746063541665</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45991.746063541665</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45991.746063541665</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45991.746063541665</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45991.746063541665</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45991.746063541665</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45991.746063541665</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45991.746063541665</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45991.746063541665</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45991.746063541665</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45991.746063541665</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45991.746063541665</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45991.746063541665</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45991.746063541665</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45991.746063541665</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45991.746063541665</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45991.746063541665</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45991.746063541665</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45991.746063541665</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45991.746063541665</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45991.746063541665</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45991.746063541665</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45991.746063541665</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45991.746063541665</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45991.746063541665</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45991.746063541665</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45991.746063541665</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45991.746063541665</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45991.746063541665</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45991.746063541665</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45991.746063541665</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45991.746063541665</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45991.746063541665</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45991.746063541665</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45991.746063541665</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45991.746063541665</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45991.746063541665</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45991.746063541665</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45991.746063541665</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45991.746063541665</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45991.746063541665</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45991.746063541665</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45991.746063541665</v>
      </c>
      <c r="H271" s="92"/>
      <c r="I271" s="110" t="str">
        <f>IFERROR(VLOOKUP(D271,DB!A:F,6,0),"")</f>
        <v/>
      </c>
      <c r="J271" s="110" t="str">
        <f>IFERROR(VLOOKUP(D271,DB!A:G,7,0),"")</f>
        <v/>
      </c>
      <c r="K271" s="94"/>
      <c r="L271" s="88" t="str">
        <f>IFERROR(VLOOKUP(D271,DB!A:I,9,0),"")</f>
        <v/>
      </c>
    </row>
  </sheetData>
  <dataValidations count="2">
    <dataValidation allowBlank="1" showInputMessage="1" showErrorMessage="1" sqref="E1" xr:uid="{A4F81451-56CC-4543-9497-104C4E44EE4B}"/>
    <dataValidation type="list" allowBlank="1" showInputMessage="1" showErrorMessage="1" sqref="E2:E27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5"/>
  <sheetViews>
    <sheetView workbookViewId="0">
      <selection activeCell="D8" sqref="D8"/>
    </sheetView>
  </sheetViews>
  <sheetFormatPr defaultColWidth="11.19921875" defaultRowHeight="15"/>
  <cols>
    <col min="1" max="1" width="17.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39200</v>
      </c>
      <c r="B2" s="37" t="str">
        <f>IFERROR(VLOOKUP(D2,DB!A:K,11,0),"")</f>
        <v>R5</v>
      </c>
      <c r="C2" s="37">
        <v>3</v>
      </c>
      <c r="D2" s="103" t="s">
        <v>36085</v>
      </c>
      <c r="E2" s="37" t="s">
        <v>39106</v>
      </c>
      <c r="F2" s="38">
        <v>45891.832060185188</v>
      </c>
      <c r="G2" s="105">
        <f ca="1">IFERROR(NOW()-F2,"")</f>
        <v>99.914003356476314</v>
      </c>
      <c r="H2" s="38">
        <v>45891.790393518517</v>
      </c>
      <c r="I2" s="37" t="str">
        <f>IFERROR(VLOOKUP(D2,DB!A:F,6,0),"")</f>
        <v>Generator-SG</v>
      </c>
      <c r="J2" s="37" t="str">
        <f>IFERROR(VLOOKUP(D2,DB!A:G,7,0),"")</f>
        <v>Vandalized</v>
      </c>
      <c r="K2" s="37" t="s">
        <v>39201</v>
      </c>
      <c r="L2" s="37" t="str">
        <f>IFERROR(VLOOKUP(D2,DB!A:I,9,0),"")</f>
        <v>Latis</v>
      </c>
      <c r="M2" s="102"/>
    </row>
    <row r="3" spans="1:13" s="39" customFormat="1" ht="30.75">
      <c r="A3" s="37" t="s">
        <v>39202</v>
      </c>
      <c r="B3" s="37" t="str">
        <f>IFERROR(VLOOKUP(D3,DB!A:K,11,0),"")</f>
        <v>R5</v>
      </c>
      <c r="C3" s="37">
        <v>1</v>
      </c>
      <c r="D3" s="37" t="s">
        <v>33407</v>
      </c>
      <c r="E3" s="37" t="s">
        <v>39189</v>
      </c>
      <c r="F3" s="38">
        <v>45926.188877314817</v>
      </c>
      <c r="G3" s="105">
        <f t="shared" ref="G3" ca="1" si="0">IFERROR(NOW()-F3,"")</f>
        <v>65.557186226847989</v>
      </c>
      <c r="H3" s="38">
        <v>45926.158159722225</v>
      </c>
      <c r="I3" s="37" t="str">
        <f>IFERROR(VLOOKUP(D3,DB!A:F,6,0),"")</f>
        <v>SCECO</v>
      </c>
      <c r="J3" s="37" t="str">
        <f>IFERROR(VLOOKUP(D3,DB!A:G,7,0),"")</f>
        <v>Good</v>
      </c>
      <c r="K3" s="37" t="s">
        <v>39203</v>
      </c>
      <c r="L3" s="37" t="str">
        <f>IFERROR(VLOOKUP(D3,DB!A:I,9,0),"")</f>
        <v>Latis</v>
      </c>
      <c r="M3" s="102"/>
    </row>
    <row r="4" spans="1:13" s="39" customFormat="1" ht="39.75" customHeight="1">
      <c r="A4" s="106" t="s">
        <v>39204</v>
      </c>
      <c r="B4" s="106" t="str">
        <f>IFERROR(VLOOKUP(D4,DB!A:K,11,0),"")</f>
        <v>R5</v>
      </c>
      <c r="C4" s="106">
        <v>1</v>
      </c>
      <c r="D4" s="106" t="s">
        <v>34832</v>
      </c>
      <c r="E4" s="106" t="s">
        <v>39189</v>
      </c>
      <c r="F4" s="107">
        <v>45948.661111111112</v>
      </c>
      <c r="G4" s="108">
        <f t="shared" ref="G4" ca="1" si="1">IFERROR(NOW()-F4,"")</f>
        <v>43.084952430552221</v>
      </c>
      <c r="H4" s="107">
        <v>45948.661111111112</v>
      </c>
      <c r="I4" s="106" t="str">
        <f>IFERROR(VLOOKUP(D4,DB!A:F,6,0),"")</f>
        <v>SCECO</v>
      </c>
      <c r="J4" s="106" t="str">
        <f>IFERROR(VLOOKUP(D4,DB!A:G,7,0),"")</f>
        <v>Dead</v>
      </c>
      <c r="K4" s="106" t="s">
        <v>39205</v>
      </c>
      <c r="L4" s="106" t="str">
        <f>IFERROR(VLOOKUP(D4,DB!A:I,9,0),"")</f>
        <v>Latis</v>
      </c>
    </row>
    <row r="5" spans="1:13" s="39" customFormat="1" ht="30.75">
      <c r="A5" s="106" t="s">
        <v>39206</v>
      </c>
      <c r="B5" s="106" t="str">
        <f>IFERROR(VLOOKUP(D5,DB!A:K,11,0),"")</f>
        <v>R5</v>
      </c>
      <c r="C5" s="106">
        <v>1</v>
      </c>
      <c r="D5" s="106" t="s">
        <v>36592</v>
      </c>
      <c r="E5" s="106" t="s">
        <v>39106</v>
      </c>
      <c r="F5" s="107">
        <v>45981.373298611114</v>
      </c>
      <c r="G5" s="108">
        <f ca="1">IFERROR(NOW()-F5,"")</f>
        <v>10.372764930551057</v>
      </c>
      <c r="H5" s="136">
        <v>45981.360798611109</v>
      </c>
      <c r="I5" s="106" t="str">
        <f>IFERROR(VLOOKUP(D5,DB!A:F,6,0),"")</f>
        <v>SCECO</v>
      </c>
      <c r="J5" s="106" t="str">
        <f>IFERROR(VLOOKUP(D5,DB!A:G,7,0),"")</f>
        <v>Dead</v>
      </c>
      <c r="K5" s="106" t="s">
        <v>39207</v>
      </c>
      <c r="L5" s="106" t="str">
        <f>IFERROR(VLOOKUP(D5,DB!A:I,9,0),"")</f>
        <v>Latis</v>
      </c>
    </row>
    <row r="6" spans="1:13">
      <c r="A6" s="37"/>
      <c r="B6" s="37" t="str">
        <f>IFERROR(VLOOKUP(D6,DB!A:K,11,0),"")</f>
        <v/>
      </c>
      <c r="C6" s="37"/>
      <c r="D6" s="37"/>
      <c r="E6" s="37"/>
      <c r="F6" s="38"/>
      <c r="G6" s="135">
        <f ca="1">IFERROR(NOW()-F6,"")</f>
        <v>45991.746063541665</v>
      </c>
      <c r="H6"/>
      <c r="I6" s="37" t="str">
        <f>IFERROR(VLOOKUP(D6,DB!A:F,6,0),"")</f>
        <v/>
      </c>
      <c r="J6" s="37" t="str">
        <f>IFERROR(VLOOKUP(D6,DB!A:G,7,0),"")</f>
        <v/>
      </c>
      <c r="K6" s="37"/>
      <c r="L6" s="37" t="str">
        <f>IFERROR(VLOOKUP(D6,DB!A:I,9,0),"")</f>
        <v/>
      </c>
    </row>
    <row r="7" spans="1:13">
      <c r="A7" s="37"/>
      <c r="B7" s="37" t="str">
        <f>IFERROR(VLOOKUP(D7,DB!A:K,11,0),"")</f>
        <v/>
      </c>
      <c r="C7" s="37"/>
      <c r="D7"/>
      <c r="E7" s="37"/>
      <c r="F7" s="38"/>
      <c r="G7" s="135">
        <f ca="1">IFERROR(NOW()-F7,"")</f>
        <v>45991.746063541665</v>
      </c>
      <c r="H7" s="38"/>
      <c r="I7" s="37" t="str">
        <f>IFERROR(VLOOKUP(D7,DB!A:F,6,0),"")</f>
        <v/>
      </c>
      <c r="J7" s="37" t="str">
        <f>IFERROR(VLOOKUP(D7,DB!A:G,7,0),"")</f>
        <v/>
      </c>
      <c r="K7" s="37"/>
      <c r="L7" s="37" t="str">
        <f>IFERROR(VLOOKUP(D7,DB!A:I,9,0),"")</f>
        <v/>
      </c>
    </row>
    <row r="8" spans="1:13">
      <c r="A8" s="37"/>
      <c r="B8" s="37" t="str">
        <f>IFERROR(VLOOKUP(D8,DB!A:K,11,0),"")</f>
        <v/>
      </c>
      <c r="C8" s="37"/>
      <c r="D8" s="103"/>
      <c r="E8" s="37"/>
      <c r="F8" s="38"/>
      <c r="G8" s="135">
        <f ca="1">IFERROR(NOW()-F8,"")</f>
        <v>45991.746063541665</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45991.746063541665</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45991.746063541665</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45991.746063541665</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45991.746063541665</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45991.746063541665</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05">
        <f ca="1">IFERROR(NOW()-F14,"")</f>
        <v>45991.746063310187</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05">
        <f ca="1">IFERROR(NOW()-F15,"")</f>
        <v>45991.746063310187</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05">
        <f ca="1">IFERROR(NOW()-F16,"")</f>
        <v>45991.746063310187</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05">
        <f ca="1">IFERROR(NOW()-F17,"")</f>
        <v>45991.746063310187</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05">
        <f ca="1">IFERROR(NOW()-F18,"")</f>
        <v>45991.746063310187</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05">
        <f ca="1">IFERROR(NOW()-F19,"")</f>
        <v>45991.746063310187</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05">
        <f ca="1">IFERROR(NOW()-F20,"")</f>
        <v>45991.746063310187</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05">
        <f ca="1">IFERROR(NOW()-F21,"")</f>
        <v>45991.746063310187</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05">
        <f ca="1">IFERROR(NOW()-F22,"")</f>
        <v>45991.746063310187</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45991.746063310187</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45991.746063310187</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45991.746063310187</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45991.746063310187</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45991.746063310187</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45991.746063310187</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45991.746063310187</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45991.746063310187</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45991.746063310187</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45991.746063310187</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45991.746063310187</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45991.746063310187</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45991.746063310187</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45991.746063310187</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45991.746063310187</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45991.746063310187</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45991.746063310187</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45991.746063310187</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45991.746063310187</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45991.746063310187</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45991.746063310187</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45991.746063310187</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45991.746063310187</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45991.746063310187</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45991.746063310187</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45991.746063310187</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45991.746063310187</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45991.746063310187</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45991.746063310187</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45991.746063310187</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45991.746063310187</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45991.746063310187</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45991.746063310187</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45991.746063310187</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45991.746063310187</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45991.746063310187</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45991.746063310187</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45991.746063310187</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45991.746063310187</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45991.746063310187</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ca="1">IFERROR(NOW()-F63,"")</f>
        <v>45991.746063310187</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ca="1">IFERROR(NOW()-F64,"")</f>
        <v>45991.746063310187</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ca="1">IFERROR(NOW()-F65,"")</f>
        <v>45991.746063310187</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ca="1">IFERROR(NOW()-F66,"")</f>
        <v>45991.746063310187</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ca="1">IFERROR(NOW()-F67,"")</f>
        <v>45991.746063310187</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ca="1">IFERROR(NOW()-F68,"")</f>
        <v>45991.746063310187</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5">
        <f ca="1">IFERROR(NOW()-F69,"")</f>
        <v>45991.746063310187</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5">
        <f ca="1">IFERROR(NOW()-F70,"")</f>
        <v>45991.746063310187</v>
      </c>
      <c r="H70" s="38"/>
      <c r="I70" s="37" t="str">
        <f>IFERROR(VLOOKUP(D70,DB!A:F,6,0),"")</f>
        <v/>
      </c>
      <c r="J70" s="37" t="str">
        <f>IFERROR(VLOOKUP(D70,DB!A:G,7,0),"")</f>
        <v/>
      </c>
      <c r="K70" s="37"/>
      <c r="L70" s="37" t="str">
        <f>IFERROR(VLOOKUP(D70,DB!A:I,9,0),"")</f>
        <v/>
      </c>
    </row>
    <row r="71" spans="1:12">
      <c r="A71" s="37"/>
      <c r="B71" s="37" t="str">
        <f>IFERROR(VLOOKUP(D71,DB!A:K,11,0),"")</f>
        <v/>
      </c>
      <c r="C71" s="37"/>
      <c r="D71" s="37"/>
      <c r="E71" s="37"/>
      <c r="F71" s="38"/>
      <c r="G71" s="135">
        <f ca="1">IFERROR(NOW()-F71,"")</f>
        <v>45991.746063310187</v>
      </c>
      <c r="H71" s="38"/>
      <c r="I71" s="37" t="str">
        <f>IFERROR(VLOOKUP(D71,DB!A:F,6,0),"")</f>
        <v/>
      </c>
      <c r="J71" s="37" t="str">
        <f>IFERROR(VLOOKUP(D71,DB!A:G,7,0),"")</f>
        <v/>
      </c>
      <c r="K71" s="37"/>
      <c r="L71" s="37" t="str">
        <f>IFERROR(VLOOKUP(D71,DB!A:I,9,0),"")</f>
        <v/>
      </c>
    </row>
    <row r="72" spans="1:12">
      <c r="A72" s="37"/>
      <c r="B72" s="37" t="str">
        <f>IFERROR(VLOOKUP(D72,DB!A:K,11,0),"")</f>
        <v/>
      </c>
      <c r="C72" s="37"/>
      <c r="D72" s="37"/>
      <c r="E72" s="37"/>
      <c r="F72" s="38"/>
      <c r="G72" s="135">
        <f ca="1">IFERROR(NOW()-F72,"")</f>
        <v>45991.746063310187</v>
      </c>
      <c r="H72" s="38"/>
      <c r="I72" s="37" t="str">
        <f>IFERROR(VLOOKUP(D72,DB!A:F,6,0),"")</f>
        <v/>
      </c>
      <c r="J72" s="37" t="str">
        <f>IFERROR(VLOOKUP(D72,DB!A:G,7,0),"")</f>
        <v/>
      </c>
      <c r="K72" s="37"/>
      <c r="L72" s="37" t="str">
        <f>IFERROR(VLOOKUP(D72,DB!A:I,9,0),"")</f>
        <v/>
      </c>
    </row>
    <row r="73" spans="1:12">
      <c r="A73" s="37"/>
      <c r="B73" s="37" t="str">
        <f>IFERROR(VLOOKUP(D73,DB!A:K,11,0),"")</f>
        <v/>
      </c>
      <c r="C73" s="37"/>
      <c r="D73" s="37"/>
      <c r="E73" s="37"/>
      <c r="F73" s="38"/>
      <c r="G73" s="135">
        <f ca="1">IFERROR(NOW()-F73,"")</f>
        <v>45991.746063310187</v>
      </c>
      <c r="H73" s="38"/>
      <c r="I73" s="37" t="str">
        <f>IFERROR(VLOOKUP(D73,DB!A:F,6,0),"")</f>
        <v/>
      </c>
      <c r="J73" s="37" t="str">
        <f>IFERROR(VLOOKUP(D73,DB!A:G,7,0),"")</f>
        <v/>
      </c>
      <c r="K73" s="37"/>
      <c r="L73" s="37" t="str">
        <f>IFERROR(VLOOKUP(D73,DB!A:I,9,0),"")</f>
        <v/>
      </c>
    </row>
    <row r="74" spans="1:12">
      <c r="A74" s="37"/>
      <c r="B74" s="37" t="str">
        <f>IFERROR(VLOOKUP(D74,DB!A:K,11,0),"")</f>
        <v/>
      </c>
      <c r="C74" s="37"/>
      <c r="D74" s="37"/>
      <c r="E74" s="37"/>
      <c r="F74" s="38"/>
      <c r="G74" s="135">
        <f ca="1">IFERROR(NOW()-F74,"")</f>
        <v>45991.746063310187</v>
      </c>
      <c r="H74" s="38"/>
      <c r="I74" s="37" t="str">
        <f>IFERROR(VLOOKUP(D74,DB!A:F,6,0),"")</f>
        <v/>
      </c>
      <c r="J74" s="37" t="str">
        <f>IFERROR(VLOOKUP(D74,DB!A:G,7,0),"")</f>
        <v/>
      </c>
      <c r="K74" s="37"/>
      <c r="L74" s="37" t="str">
        <f>IFERROR(VLOOKUP(D74,DB!A:I,9,0),"")</f>
        <v/>
      </c>
    </row>
    <row r="75" spans="1:12">
      <c r="A75" s="151"/>
      <c r="B75" s="151" t="str">
        <f>IFERROR(VLOOKUP(D75,DB!A:K,11,0),"")</f>
        <v/>
      </c>
      <c r="C75" s="151"/>
      <c r="D75" s="151"/>
      <c r="E75" s="151"/>
      <c r="F75" s="152"/>
      <c r="G75" s="153">
        <f ca="1">IFERROR(NOW()-F75,"")</f>
        <v>45991.746063310187</v>
      </c>
      <c r="H75" s="152"/>
      <c r="I75" s="151" t="str">
        <f>IFERROR(VLOOKUP(D75,DB!A:F,6,0),"")</f>
        <v/>
      </c>
      <c r="J75" s="151" t="str">
        <f>IFERROR(VLOOKUP(D75,DB!A:G,7,0),"")</f>
        <v/>
      </c>
      <c r="K75" s="151"/>
      <c r="L75" s="151" t="str">
        <f>IFERROR(VLOOKUP(D75,DB!A:I,9,0),"")</f>
        <v/>
      </c>
    </row>
  </sheetData>
  <dataValidations count="2">
    <dataValidation allowBlank="1" showInputMessage="1" showErrorMessage="1" sqref="E1" xr:uid="{920C6338-E771-4DAE-8C89-92A9093EA4DE}"/>
    <dataValidation type="list" allowBlank="1" showInputMessage="1" showErrorMessage="1" sqref="E2:E7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2"/>
  <sheetViews>
    <sheetView tabSelected="1" workbookViewId="0">
      <selection activeCell="A2" sqref="A2:X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45991.746063541665</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06"/>
      <c r="F3" s="121"/>
      <c r="G3" s="72">
        <f ca="1">IFERROR(NOW()-F3,"-")</f>
        <v>45991.746063541665</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06"/>
      <c r="F4" s="121"/>
      <c r="G4" s="72">
        <f ca="1">IFERROR(NOW()-F4,"-")</f>
        <v>45991.746063541665</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06"/>
      <c r="F5" s="121"/>
      <c r="G5" s="72">
        <f ca="1">IFERROR(NOW()-F5,"-")</f>
        <v>45991.746063541665</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06"/>
      <c r="F6" s="121"/>
      <c r="G6" s="72">
        <f ca="1">IFERROR(NOW()-F6,"-")</f>
        <v>45991.746063541665</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06"/>
      <c r="F7" s="121"/>
      <c r="G7" s="72">
        <f ca="1">IFERROR(NOW()-F7,"-")</f>
        <v>45991.746063541665</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06"/>
      <c r="F8" s="121"/>
      <c r="G8" s="72">
        <f ca="1">IFERROR(NOW()-F8,"-")</f>
        <v>45991.746063541665</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45991.746063541665</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45991.746063541665</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45991.746063541665</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45991.746063541665</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45991.746063541665</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45991.746063541665</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45991.746063541665</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45991.746063541665</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45991.746063541665</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45991.746063541665</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45991.746063541665</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45991.746063541665</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45991.746063541665</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45991.746063541665</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45991.746063541665</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45991.746063541665</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45991.746063541665</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45991.746063541665</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45991.746063541665</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45991.746063541665</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45991.746063541665</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45991.746063541665</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45991.746063541665</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45991.746063541665</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45991.746063541665</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45991.746063541665</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45991.746063541665</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45991.746063541665</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45991.746063541665</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45991.746063541665</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45991.746063541665</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45991.746063541665</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45991.746063541665</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45991.746063541665</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45991.746063541665</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45991.746063541665</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45991.746063541665</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45991.746063541665</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45991.746063541665</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45991.746063541665</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45991.746063541665</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45991.746063541665</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45991.746063541665</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45991.746063541665</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45991.746063541665</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45991.746063541665</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45991.746063541665</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45991.746063541665</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45991.746063541665</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45991.746063541665</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45991.746063541665</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45991.746063541665</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45991.746063541665</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45991.746063541665</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45991.746063541665</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45991.746063541665</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45991.746063541665</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45991.746063541665</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45991.746063541665</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45991.746063541665</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45991.746063541665</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45991.746063541665</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45991.746063541665</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45991.746063541665</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45991.746063541665</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45991.746063541665</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45991.746063541665</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45991.746063541665</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45991.746063541665</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45991.746063541665</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45991.746063541665</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45991.746063541665</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45991.746063541665</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45991.746063541665</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45991.746063541665</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45991.746063541665</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45991.746063541665</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45991.746063541665</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45991.746063541665</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45991.746063541665</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45991.746063541665</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45991.746063541665</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45991.746063541665</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45991.746063541665</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45991.746063541665</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45991.746063541665</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45991.746063541665</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45991.746063541665</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45991.746063541665</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45991.746063541665</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45991.746063541665</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45991.746063541665</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45991.746063541665</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45991.746063541665</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45991.746063541665</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45991.746063541665</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45991.746063541665</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45991.746063541665</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45991.746063541665</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45991.746063541665</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45991.746063541665</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45991.746063541665</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45991.746063541665</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45991.746063541665</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45991.746063541665</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45991.746063541665</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45991.746063541665</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45991.746063541665</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45991.746063541665</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45991.746063541665</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45991.746063541665</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45991.746063541665</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45991.746063541665</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45991.746063541665</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45991.746063541665</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45991.746063541665</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45991.746063541665</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45991.746063541665</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45991.746063541665</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45991.746063541665</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45991.746063541665</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45991.746063541665</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45991.746063541665</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45991.746063541665</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45991.746063541665</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45991.746063541665</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45991.746063541665</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45991.746063541665</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45991.746063541665</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45991.746063541665</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45991.746063541665</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45991.746063541665</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45991.746063541665</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45991.746063541665</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45991.746063541665</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45991.746063541665</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45991.746063541665</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45991.746063541665</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45991.746063541665</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45991.746063541665</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45991.746063541665</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45991.746063541665</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45991.746063541665</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45991.746063541665</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45991.746063541665</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45991.746063541665</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45991.746063541665</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45991.746063541665</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45991.746063541665</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45991.746063541665</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45991.746063541665</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45991.746063541665</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45991.746063541665</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45991.746063541665</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45991.746063541665</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45991.746063541665</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45991.746063541665</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45991.746063541665</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45991.746063541665</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45991.746063541665</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45991.746063541665</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45991.746063541665</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45991.746063541665</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45991.746063541665</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45991.746063541665</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45991.746063541665</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45991.746063541665</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45991.746063541665</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45991.746063541665</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45991.746063541665</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45991.746063541665</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45991.746063541665</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45991.746063541665</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45991.746063541665</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45991.746063541665</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45991.746063541665</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45991.746063541665</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45991.746063541665</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45991.746063541665</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45991.746063541665</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45991.746063541665</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45991.746063541665</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45991.746063541665</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45991.746063541665</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45991.746063541665</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45991.746063541665</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45991.746063541665</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45991.746063541665</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45991.746063541665</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45991.746063541665</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45991.746063541665</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45991.746063541665</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45991.746063541665</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45991.746063541665</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45991.746063541665</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45991.746063541665</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45991.746063541665</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45991.746063541665</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45991.746063541665</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45991.746063541665</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45991.746063541665</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45991.746063541665</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45991.746063541665</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45991.746063541665</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45991.746063541665</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45991.746063541665</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45991.746063541665</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45991.746063541665</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45991.746063541665</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45991.746063541665</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45991.746063541665</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45991.746063541665</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45991.746063541665</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45991.746063541665</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45991.746063541665</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45991.746063541665</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45991.746063541665</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45991.746063541665</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45991.746063541665</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45991.746063541665</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45991.746063541665</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45991.746063541665</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45991.746063541665</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45991.746063541665</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45991.746063541665</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45991.746063541665</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45991.746063541665</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45991.746063541665</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45991.746063541665</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45991.746063541665</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45991.746063541665</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45991.746063541665</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45991.746063541665</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45991.746063541665</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45991.746063541665</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45991.746063541665</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45991.746063541665</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45991.746063541665</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45991.746063541665</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45991.746063541665</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45991.746063541665</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45991.746063541665</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45991.746063541665</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45991.746063541665</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45991.746063541665</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45991.746063541665</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45991.746063541665</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45991.746063541665</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45991.746063541665</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45991.746063541665</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45991.746063541665</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45991.746063541665</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45991.746063541665</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45991.746063541665</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45991.746063541665</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45991.746063541665</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45991.746063541665</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45991.746063541665</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45991.746063541665</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45991.746063541665</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45991.746063541665</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45991.746063541665</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45991.746063541665</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45991.746063541665</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45991.746063541665</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45991.746063541665</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45991.746063541665</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45991.746063541665</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45991.746063541665</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45991.746063541665</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45991.746063541665</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45991.746063541665</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45991.746063541665</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45991.746063541665</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45991.746063541665</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45991.746063541665</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45991.746063541665</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45991.746063541665</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45991.746063541665</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45991.746063541665</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45991.746063541665</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45991.746063541665</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45991.746063541665</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45991.746063541665</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45991.746063541665</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45991.746063541665</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45991.746063541665</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45991.746063541665</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45991.746063541665</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45991.746063541665</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45991.746063541665</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45991.746063541665</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45991.746063541665</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45991.746063541665</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45991.746063541665</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45991.746063541665</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45991.746063541665</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45991.746063541665</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45991.746063541665</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45991.746063541665</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45991.746063541665</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45991.746063541665</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45991.746063541665</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45991.746063541665</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45991.746063541665</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45991.746063541665</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45991.746063541665</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45991.746063541665</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45991.746063541665</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45991.746063541665</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45991.746063541665</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45991.746063541665</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45991.746063541665</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45991.746063541665</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45991.746063541665</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45991.746063541665</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45991.746063541665</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45991.746063541665</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45991.746063541665</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45991.746063541665</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45991.746063541665</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45991.746063541665</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45991.746063541665</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45991.746063541665</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45991.746063541665</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45991.746063541665</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45991.746063541665</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45991.746063541665</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45991.746063541665</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45991.746063541665</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45991.746063541665</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45991.746063541665</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45991.746063541665</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45991.746063541665</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45991.746063541665</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45991.746063541665</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45991.746063541665</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45991.746063541665</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45991.746063541665</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45991.746063541665</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45991.746063541665</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45991.746063541665</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45991.746063541665</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45991.746063541665</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45991.746063541665</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45991.746063541665</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45991.746063541665</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45991.746063541665</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45991.746063541665</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45991.746063541665</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45991.746063541665</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45991.746063541665</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45991.746063541665</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45991.746063541665</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45991.746063541665</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45991.746063541665</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45991.746063541665</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45991.746063541665</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45991.746063541665</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45991.746063541665</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45991.746063541665</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45991.746063541665</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45991.746063541665</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45991.746063541665</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45991.746063541665</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45991.746063541665</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45991.746063541665</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45991.746063541665</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45991.746063541665</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45991.746063541665</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45991.746063541665</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45991.746063541665</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45991.746063541665</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45991.746063541665</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45991.746063541665</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45991.746063541665</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45991.746063541665</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45991.746063541665</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45991.746063541665</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45991.746063541665</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45991.746063541665</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45991.746063541665</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45991.746063541665</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45991.746063541665</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45991.746063541665</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45991.746063541665</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45991.746063541665</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45991.746063541665</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45991.746063541665</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45991.746063541665</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45991.746063541665</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45991.746063541665</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45991.746063541665</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45991.746063541665</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45991.746063541665</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45991.746063541665</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45991.746063541665</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45991.746063541665</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45991.746063541665</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45991.746063541665</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45991.746063541665</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45991.746063541665</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45991.746063541665</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45991.746063541665</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45991.746063541665</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45991.746063541665</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45991.746063541665</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45991.746063541665</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45991.746063541665</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45991.746063541665</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45991.746063541665</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45991.746063541665</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45991.746063541665</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45991.746063541665</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45991.746063541665</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45991.746063541665</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45991.746063541665</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45991.746063541665</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45991.746063541665</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45991.746063541665</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45991.746063541665</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45991.746063541665</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45991.746063541665</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45991.746063541665</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45991.746063541665</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45991.746063541665</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45991.746063541665</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45991.746063541665</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45991.746063541665</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45991.746063541665</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45991.746063541665</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45991.746063541665</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45991.746063541665</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45991.746063541665</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45991.746063541665</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45991.746063541665</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45991.746063541665</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45991.746063541665</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45991.746063541665</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45991.746063541665</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45991.746063541665</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45991.746063541665</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45991.746063541665</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45991.746063541665</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45991.746063541665</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45991.746063541665</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45991.746063541665</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45991.746063541665</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45991.746063541665</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45991.746063541665</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45991.746063541665</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45991.746063541665</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45991.746063541665</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45991.746063541665</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45991.746063541665</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45991.746063541665</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45991.746063541665</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45991.746063541665</v>
      </c>
      <c r="H466" s="121"/>
      <c r="I466" s="119" t="str">
        <f>IFERROR(VLOOKUP(D466,DB!A:F,6,0),"")</f>
        <v/>
      </c>
      <c r="J466" s="119" t="str">
        <f>IFERROR(VLOOKUP(D466,DB!A:G,7,0),"")</f>
        <v/>
      </c>
      <c r="K466" s="122"/>
      <c r="L466" s="137" t="str">
        <f>IFERROR(VLOOKUP(D466,DB!A:I,9,0),"")</f>
        <v/>
      </c>
    </row>
    <row r="467" spans="1:12" ht="31.5" customHeight="1">
      <c r="A467" s="118"/>
      <c r="B467" s="119" t="str">
        <f>IFERROR(VLOOKUP(D467,DB!A:K,11,0),"")</f>
        <v/>
      </c>
      <c r="C467" s="120"/>
      <c r="D467" s="119"/>
      <c r="E467" s="142"/>
      <c r="F467" s="121"/>
      <c r="G467" s="72">
        <f ca="1">IFERROR(NOW()-F467,"-")</f>
        <v>45991.746063541665</v>
      </c>
      <c r="H467" s="121"/>
      <c r="I467" s="119" t="str">
        <f>IFERROR(VLOOKUP(D467,DB!A:F,6,0),"")</f>
        <v/>
      </c>
      <c r="J467" s="119" t="str">
        <f>IFERROR(VLOOKUP(D467,DB!A:G,7,0),"")</f>
        <v/>
      </c>
      <c r="K467" s="122"/>
      <c r="L467" s="137" t="str">
        <f>IFERROR(VLOOKUP(D467,DB!A:I,9,0),"")</f>
        <v/>
      </c>
    </row>
    <row r="468" spans="1:12" ht="31.5" customHeight="1">
      <c r="A468" s="118"/>
      <c r="B468" s="119" t="str">
        <f>IFERROR(VLOOKUP(D468,DB!A:K,11,0),"")</f>
        <v/>
      </c>
      <c r="C468" s="120"/>
      <c r="D468" s="119"/>
      <c r="E468" s="142"/>
      <c r="F468" s="121"/>
      <c r="G468" s="72">
        <f ca="1">IFERROR(NOW()-F468,"-")</f>
        <v>45991.746063541665</v>
      </c>
      <c r="H468" s="121"/>
      <c r="I468" s="119" t="str">
        <f>IFERROR(VLOOKUP(D468,DB!A:F,6,0),"")</f>
        <v/>
      </c>
      <c r="J468" s="119" t="str">
        <f>IFERROR(VLOOKUP(D468,DB!A:G,7,0),"")</f>
        <v/>
      </c>
      <c r="K468" s="122"/>
      <c r="L468" s="137" t="str">
        <f>IFERROR(VLOOKUP(D468,DB!A:I,9,0),"")</f>
        <v/>
      </c>
    </row>
    <row r="469" spans="1:12" ht="31.5" customHeight="1">
      <c r="A469" s="118"/>
      <c r="B469" s="119" t="str">
        <f>IFERROR(VLOOKUP(D469,DB!A:K,11,0),"")</f>
        <v/>
      </c>
      <c r="C469" s="120"/>
      <c r="D469" s="119"/>
      <c r="E469" s="142"/>
      <c r="F469" s="121"/>
      <c r="G469" s="72">
        <f ca="1">IFERROR(NOW()-F469,"-")</f>
        <v>45991.746063541665</v>
      </c>
      <c r="H469" s="121"/>
      <c r="I469" s="119" t="str">
        <f>IFERROR(VLOOKUP(D469,DB!A:F,6,0),"")</f>
        <v/>
      </c>
      <c r="J469" s="119" t="str">
        <f>IFERROR(VLOOKUP(D469,DB!A:G,7,0),"")</f>
        <v/>
      </c>
      <c r="K469" s="122"/>
      <c r="L469" s="137" t="str">
        <f>IFERROR(VLOOKUP(D469,DB!A:I,9,0),"")</f>
        <v/>
      </c>
    </row>
    <row r="470" spans="1:12" ht="31.5" customHeight="1">
      <c r="A470" s="118"/>
      <c r="B470" s="119" t="str">
        <f>IFERROR(VLOOKUP(D470,DB!A:K,11,0),"")</f>
        <v/>
      </c>
      <c r="C470" s="120"/>
      <c r="D470" s="119"/>
      <c r="E470" s="142"/>
      <c r="F470" s="121"/>
      <c r="G470" s="72">
        <f ca="1">IFERROR(NOW()-F470,"-")</f>
        <v>45991.746063541665</v>
      </c>
      <c r="H470" s="121"/>
      <c r="I470" s="119" t="str">
        <f>IFERROR(VLOOKUP(D470,DB!A:F,6,0),"")</f>
        <v/>
      </c>
      <c r="J470" s="119" t="str">
        <f>IFERROR(VLOOKUP(D470,DB!A:G,7,0),"")</f>
        <v/>
      </c>
      <c r="K470" s="122"/>
      <c r="L470" s="137" t="str">
        <f>IFERROR(VLOOKUP(D470,DB!A:I,9,0),"")</f>
        <v/>
      </c>
    </row>
    <row r="471" spans="1:12" ht="31.5" customHeight="1">
      <c r="A471" s="118"/>
      <c r="B471" s="119" t="str">
        <f>IFERROR(VLOOKUP(D471,DB!A:K,11,0),"")</f>
        <v/>
      </c>
      <c r="C471" s="120"/>
      <c r="D471" s="119"/>
      <c r="E471" s="142"/>
      <c r="F471" s="121"/>
      <c r="G471" s="72">
        <f ca="1">IFERROR(NOW()-F471,"-")</f>
        <v>45991.746063541665</v>
      </c>
      <c r="H471" s="121"/>
      <c r="I471" s="119" t="str">
        <f>IFERROR(VLOOKUP(D471,DB!A:F,6,0),"")</f>
        <v/>
      </c>
      <c r="J471" s="119" t="str">
        <f>IFERROR(VLOOKUP(D471,DB!A:G,7,0),"")</f>
        <v/>
      </c>
      <c r="K471" s="122"/>
      <c r="L471" s="137" t="str">
        <f>IFERROR(VLOOKUP(D471,DB!A:I,9,0),"")</f>
        <v/>
      </c>
    </row>
    <row r="472" spans="1:12" ht="31.5" customHeight="1">
      <c r="A472" s="118"/>
      <c r="B472" s="119" t="str">
        <f>IFERROR(VLOOKUP(D472,DB!A:K,11,0),"")</f>
        <v/>
      </c>
      <c r="C472" s="120"/>
      <c r="D472" s="119"/>
      <c r="E472" s="142"/>
      <c r="F472" s="121"/>
      <c r="G472" s="72">
        <f ca="1">IFERROR(NOW()-F472,"-")</f>
        <v>45991.746063541665</v>
      </c>
      <c r="H472" s="121"/>
      <c r="I472" s="119" t="str">
        <f>IFERROR(VLOOKUP(D472,DB!A:F,6,0),"")</f>
        <v/>
      </c>
      <c r="J472" s="119" t="str">
        <f>IFERROR(VLOOKUP(D472,DB!A:G,7,0),"")</f>
        <v/>
      </c>
      <c r="K472" s="122"/>
      <c r="L472" s="137" t="str">
        <f>IFERROR(VLOOKUP(D472,DB!A:I,9,0),"")</f>
        <v/>
      </c>
    </row>
    <row r="473" spans="1:12" ht="31.5" customHeight="1">
      <c r="A473" s="118"/>
      <c r="B473" s="119" t="str">
        <f>IFERROR(VLOOKUP(D473,DB!A:K,11,0),"")</f>
        <v/>
      </c>
      <c r="C473" s="120"/>
      <c r="D473" s="119"/>
      <c r="E473" s="142"/>
      <c r="F473" s="121"/>
      <c r="G473" s="72">
        <f ca="1">IFERROR(NOW()-F473,"-")</f>
        <v>45991.746063541665</v>
      </c>
      <c r="H473" s="121"/>
      <c r="I473" s="119" t="str">
        <f>IFERROR(VLOOKUP(D473,DB!A:F,6,0),"")</f>
        <v/>
      </c>
      <c r="J473" s="119" t="str">
        <f>IFERROR(VLOOKUP(D473,DB!A:G,7,0),"")</f>
        <v/>
      </c>
      <c r="K473" s="122"/>
      <c r="L473" s="137" t="str">
        <f>IFERROR(VLOOKUP(D473,DB!A:I,9,0),"")</f>
        <v/>
      </c>
    </row>
    <row r="474" spans="1:12" ht="31.5" customHeight="1">
      <c r="A474" s="118"/>
      <c r="B474" s="119" t="str">
        <f>IFERROR(VLOOKUP(D474,DB!A:K,11,0),"")</f>
        <v/>
      </c>
      <c r="C474" s="120"/>
      <c r="D474" s="119"/>
      <c r="E474" s="142"/>
      <c r="F474" s="121"/>
      <c r="G474" s="72">
        <f ca="1">IFERROR(NOW()-F474,"-")</f>
        <v>45991.746063541665</v>
      </c>
      <c r="H474" s="121"/>
      <c r="I474" s="119" t="str">
        <f>IFERROR(VLOOKUP(D474,DB!A:F,6,0),"")</f>
        <v/>
      </c>
      <c r="J474" s="119" t="str">
        <f>IFERROR(VLOOKUP(D474,DB!A:G,7,0),"")</f>
        <v/>
      </c>
      <c r="K474" s="122"/>
      <c r="L474" s="137" t="str">
        <f>IFERROR(VLOOKUP(D474,DB!A:I,9,0),"")</f>
        <v/>
      </c>
    </row>
    <row r="475" spans="1:12" ht="31.5" customHeight="1">
      <c r="A475" s="118"/>
      <c r="B475" s="119" t="str">
        <f>IFERROR(VLOOKUP(D475,DB!A:K,11,0),"")</f>
        <v/>
      </c>
      <c r="C475" s="120"/>
      <c r="D475" s="119"/>
      <c r="E475" s="142"/>
      <c r="F475" s="121"/>
      <c r="G475" s="72">
        <f ca="1">IFERROR(NOW()-F475,"-")</f>
        <v>45991.746063541665</v>
      </c>
      <c r="H475" s="121"/>
      <c r="I475" s="119" t="str">
        <f>IFERROR(VLOOKUP(D475,DB!A:F,6,0),"")</f>
        <v/>
      </c>
      <c r="J475" s="119" t="str">
        <f>IFERROR(VLOOKUP(D475,DB!A:G,7,0),"")</f>
        <v/>
      </c>
      <c r="K475" s="122"/>
      <c r="L475" s="137" t="str">
        <f>IFERROR(VLOOKUP(D475,DB!A:I,9,0),"")</f>
        <v/>
      </c>
    </row>
    <row r="476" spans="1:12" ht="31.5" customHeight="1">
      <c r="A476" s="118"/>
      <c r="B476" s="119" t="str">
        <f>IFERROR(VLOOKUP(D476,DB!A:K,11,0),"")</f>
        <v/>
      </c>
      <c r="C476" s="120"/>
      <c r="D476" s="119"/>
      <c r="E476" s="142"/>
      <c r="F476" s="121"/>
      <c r="G476" s="72">
        <f ca="1">IFERROR(NOW()-F476,"-")</f>
        <v>45991.746063541665</v>
      </c>
      <c r="H476" s="121"/>
      <c r="I476" s="119" t="str">
        <f>IFERROR(VLOOKUP(D476,DB!A:F,6,0),"")</f>
        <v/>
      </c>
      <c r="J476" s="119" t="str">
        <f>IFERROR(VLOOKUP(D476,DB!A:G,7,0),"")</f>
        <v/>
      </c>
      <c r="K476" s="122"/>
      <c r="L476" s="137" t="str">
        <f>IFERROR(VLOOKUP(D476,DB!A:I,9,0),"")</f>
        <v/>
      </c>
    </row>
    <row r="477" spans="1:12" ht="31.5" customHeight="1">
      <c r="A477" s="118"/>
      <c r="B477" s="119" t="str">
        <f>IFERROR(VLOOKUP(D477,DB!A:K,11,0),"")</f>
        <v/>
      </c>
      <c r="C477" s="120"/>
      <c r="D477" s="119"/>
      <c r="E477" s="142"/>
      <c r="F477" s="121"/>
      <c r="G477" s="72">
        <f ca="1">IFERROR(NOW()-F477,"-")</f>
        <v>45991.746063541665</v>
      </c>
      <c r="H477" s="121"/>
      <c r="I477" s="119" t="str">
        <f>IFERROR(VLOOKUP(D477,DB!A:F,6,0),"")</f>
        <v/>
      </c>
      <c r="J477" s="119" t="str">
        <f>IFERROR(VLOOKUP(D477,DB!A:G,7,0),"")</f>
        <v/>
      </c>
      <c r="K477" s="122"/>
      <c r="L477" s="137" t="str">
        <f>IFERROR(VLOOKUP(D477,DB!A:I,9,0),"")</f>
        <v/>
      </c>
    </row>
    <row r="478" spans="1:12" ht="31.5" customHeight="1">
      <c r="A478" s="118"/>
      <c r="B478" s="119" t="str">
        <f>IFERROR(VLOOKUP(D478,DB!A:K,11,0),"")</f>
        <v/>
      </c>
      <c r="C478" s="120"/>
      <c r="D478" s="119"/>
      <c r="E478" s="142"/>
      <c r="F478" s="121"/>
      <c r="G478" s="72">
        <f ca="1">IFERROR(NOW()-F478,"-")</f>
        <v>45991.746063541665</v>
      </c>
      <c r="H478" s="121"/>
      <c r="I478" s="119" t="str">
        <f>IFERROR(VLOOKUP(D478,DB!A:F,6,0),"")</f>
        <v/>
      </c>
      <c r="J478" s="119" t="str">
        <f>IFERROR(VLOOKUP(D478,DB!A:G,7,0),"")</f>
        <v/>
      </c>
      <c r="K478" s="122"/>
      <c r="L478" s="137" t="str">
        <f>IFERROR(VLOOKUP(D478,DB!A:I,9,0),"")</f>
        <v/>
      </c>
    </row>
    <row r="479" spans="1:12" ht="31.5" customHeight="1">
      <c r="A479" s="118"/>
      <c r="B479" s="119" t="str">
        <f>IFERROR(VLOOKUP(D479,DB!A:K,11,0),"")</f>
        <v/>
      </c>
      <c r="C479" s="120"/>
      <c r="D479" s="119"/>
      <c r="E479" s="142"/>
      <c r="F479" s="121"/>
      <c r="G479" s="72">
        <f ca="1">IFERROR(NOW()-F479,"-")</f>
        <v>45991.746063541665</v>
      </c>
      <c r="H479" s="121"/>
      <c r="I479" s="119" t="str">
        <f>IFERROR(VLOOKUP(D479,DB!A:F,6,0),"")</f>
        <v/>
      </c>
      <c r="J479" s="119" t="str">
        <f>IFERROR(VLOOKUP(D479,DB!A:G,7,0),"")</f>
        <v/>
      </c>
      <c r="K479" s="122"/>
      <c r="L479" s="137" t="str">
        <f>IFERROR(VLOOKUP(D479,DB!A:I,9,0),"")</f>
        <v/>
      </c>
    </row>
    <row r="480" spans="1:12" ht="31.5" customHeight="1">
      <c r="A480" s="118"/>
      <c r="B480" s="119" t="str">
        <f>IFERROR(VLOOKUP(D480,DB!A:K,11,0),"")</f>
        <v/>
      </c>
      <c r="C480" s="120"/>
      <c r="D480" s="119"/>
      <c r="E480" s="142"/>
      <c r="F480" s="121"/>
      <c r="G480" s="72">
        <f ca="1">IFERROR(NOW()-F480,"-")</f>
        <v>45991.746063541665</v>
      </c>
      <c r="H480" s="121"/>
      <c r="I480" s="119" t="str">
        <f>IFERROR(VLOOKUP(D480,DB!A:F,6,0),"")</f>
        <v/>
      </c>
      <c r="J480" s="119" t="str">
        <f>IFERROR(VLOOKUP(D480,DB!A:G,7,0),"")</f>
        <v/>
      </c>
      <c r="K480" s="122"/>
      <c r="L480" s="137" t="str">
        <f>IFERROR(VLOOKUP(D480,DB!A:I,9,0),"")</f>
        <v/>
      </c>
    </row>
    <row r="481" spans="1:12" ht="31.5" customHeight="1">
      <c r="A481" s="118"/>
      <c r="B481" s="119" t="str">
        <f>IFERROR(VLOOKUP(D481,DB!A:K,11,0),"")</f>
        <v/>
      </c>
      <c r="C481" s="120"/>
      <c r="D481" s="119"/>
      <c r="E481" s="142"/>
      <c r="F481" s="121"/>
      <c r="G481" s="72">
        <f ca="1">IFERROR(NOW()-F481,"-")</f>
        <v>45991.746063541665</v>
      </c>
      <c r="H481" s="121"/>
      <c r="I481" s="119" t="str">
        <f>IFERROR(VLOOKUP(D481,DB!A:F,6,0),"")</f>
        <v/>
      </c>
      <c r="J481" s="119" t="str">
        <f>IFERROR(VLOOKUP(D481,DB!A:G,7,0),"")</f>
        <v/>
      </c>
      <c r="K481" s="122"/>
      <c r="L481" s="137" t="str">
        <f>IFERROR(VLOOKUP(D481,DB!A:I,9,0),"")</f>
        <v/>
      </c>
    </row>
    <row r="482" spans="1:12" ht="31.5" customHeight="1">
      <c r="A482" s="143"/>
      <c r="B482" s="144" t="str">
        <f>IFERROR(VLOOKUP(D482,DB!A:K,11,0),"")</f>
        <v/>
      </c>
      <c r="C482" s="145"/>
      <c r="D482" s="144"/>
      <c r="E482" s="142"/>
      <c r="F482" s="146"/>
      <c r="G482" s="147">
        <f ca="1">IFERROR(NOW()-F482,"-")</f>
        <v>45991.746063541665</v>
      </c>
      <c r="H482" s="146"/>
      <c r="I482" s="144" t="str">
        <f>IFERROR(VLOOKUP(D482,DB!A:F,6,0),"")</f>
        <v/>
      </c>
      <c r="J482" s="144" t="str">
        <f>IFERROR(VLOOKUP(D482,DB!A:G,7,0),"")</f>
        <v/>
      </c>
      <c r="K482" s="148"/>
      <c r="L482" s="149" t="str">
        <f>IFERROR(VLOOKUP(D482,DB!A:I,9,0),"")</f>
        <v/>
      </c>
    </row>
  </sheetData>
  <dataValidations count="2">
    <dataValidation allowBlank="1" showInputMessage="1" showErrorMessage="1" sqref="E1" xr:uid="{9E1BC488-8814-4F8A-8DBE-742B3278AB71}"/>
    <dataValidation type="list" allowBlank="1" showInputMessage="1" showErrorMessage="1" sqref="E2:E48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2025-11-30T14:56:49Z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